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ykepleierforbundet-my.sharepoint.com/personal/abelone_lyng_nsf_no/Documents/Dokumenter/Publiseringer/"/>
    </mc:Choice>
  </mc:AlternateContent>
  <xr:revisionPtr revIDLastSave="0" documentId="8_{ACC6BB50-A57A-4D32-A947-2404101BB8D4}" xr6:coauthVersionLast="47" xr6:coauthVersionMax="47" xr10:uidLastSave="{00000000-0000-0000-0000-000000000000}"/>
  <bookViews>
    <workbookView xWindow="-110" yWindow="-110" windowWidth="19420" windowHeight="10420" xr2:uid="{2F0905C5-FE7E-4B50-BFD7-26E9F3C291BC}"/>
  </bookViews>
  <sheets>
    <sheet name="Viken - total" sheetId="5" r:id="rId1"/>
    <sheet name="Østfold" sheetId="1" r:id="rId2"/>
    <sheet name="Buskerud" sheetId="4" r:id="rId3"/>
    <sheet name="Akershus" sheetId="2" r:id="rId4"/>
    <sheet name="Viken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2" l="1"/>
  <c r="K35" i="2"/>
  <c r="K36" i="2"/>
  <c r="K37" i="2"/>
  <c r="K38" i="2"/>
  <c r="K39" i="2"/>
  <c r="K40" i="2"/>
  <c r="K41" i="2"/>
  <c r="K42" i="2"/>
  <c r="J34" i="2"/>
  <c r="J35" i="2"/>
  <c r="J36" i="2"/>
  <c r="J37" i="2"/>
  <c r="J38" i="2"/>
  <c r="J39" i="2"/>
  <c r="J40" i="2"/>
  <c r="J41" i="2"/>
  <c r="J42" i="2"/>
  <c r="I34" i="2"/>
  <c r="I35" i="2"/>
  <c r="I36" i="2"/>
  <c r="I37" i="2"/>
  <c r="I38" i="2"/>
  <c r="I39" i="2"/>
  <c r="I40" i="2"/>
  <c r="I41" i="2"/>
  <c r="I42" i="2"/>
  <c r="H34" i="2"/>
  <c r="H35" i="2"/>
  <c r="H36" i="2"/>
  <c r="H37" i="2"/>
  <c r="H38" i="2"/>
  <c r="H39" i="2"/>
  <c r="H40" i="2"/>
  <c r="H41" i="2"/>
  <c r="H42" i="2"/>
  <c r="G33" i="2"/>
  <c r="G34" i="2"/>
  <c r="G35" i="2"/>
  <c r="G36" i="2"/>
  <c r="G37" i="2"/>
  <c r="G38" i="2"/>
  <c r="G39" i="2"/>
  <c r="G40" i="2"/>
  <c r="G41" i="2"/>
  <c r="G42" i="2"/>
  <c r="F35" i="2"/>
  <c r="F36" i="2"/>
  <c r="F37" i="2"/>
  <c r="F38" i="2"/>
  <c r="F39" i="2"/>
  <c r="F40" i="2"/>
  <c r="F41" i="2"/>
  <c r="F42" i="2"/>
  <c r="E35" i="2"/>
  <c r="E36" i="2"/>
  <c r="E37" i="2"/>
  <c r="E38" i="2"/>
  <c r="E39" i="2"/>
  <c r="E40" i="2"/>
  <c r="E41" i="2"/>
  <c r="E42" i="2"/>
  <c r="D34" i="2"/>
  <c r="D35" i="2"/>
  <c r="D36" i="2"/>
  <c r="D37" i="2"/>
  <c r="D38" i="2"/>
  <c r="D39" i="2"/>
  <c r="D40" i="2"/>
  <c r="D41" i="2"/>
  <c r="D42" i="2"/>
  <c r="C34" i="2"/>
  <c r="C35" i="2"/>
  <c r="C36" i="2"/>
  <c r="C37" i="2"/>
  <c r="C38" i="2"/>
  <c r="C39" i="2"/>
  <c r="C40" i="2"/>
  <c r="C41" i="2"/>
  <c r="C42" i="2"/>
  <c r="B34" i="2"/>
  <c r="B35" i="2"/>
  <c r="B36" i="2"/>
  <c r="B37" i="2"/>
  <c r="B38" i="2"/>
  <c r="B39" i="2"/>
  <c r="B40" i="2"/>
  <c r="B41" i="2"/>
  <c r="B42" i="2"/>
  <c r="K33" i="2"/>
  <c r="B26" i="2"/>
  <c r="D26" i="2" s="1"/>
  <c r="B27" i="2"/>
  <c r="E27" i="2" s="1"/>
  <c r="B28" i="2"/>
  <c r="B29" i="2"/>
  <c r="B30" i="2"/>
  <c r="D30" i="2" s="1"/>
  <c r="B31" i="2"/>
  <c r="D31" i="2" s="1"/>
  <c r="B32" i="2"/>
  <c r="F32" i="2" s="1"/>
  <c r="B33" i="2"/>
  <c r="D33" i="2" s="1"/>
  <c r="G26" i="2"/>
  <c r="H26" i="2" s="1"/>
  <c r="G27" i="2"/>
  <c r="I27" i="2" s="1"/>
  <c r="G28" i="2"/>
  <c r="I28" i="2" s="1"/>
  <c r="G29" i="2"/>
  <c r="J29" i="2" s="1"/>
  <c r="G30" i="2"/>
  <c r="J30" i="2" s="1"/>
  <c r="G31" i="2"/>
  <c r="K31" i="2" s="1"/>
  <c r="G32" i="2"/>
  <c r="K32" i="2" s="1"/>
  <c r="F28" i="2"/>
  <c r="F29" i="2"/>
  <c r="F30" i="2"/>
  <c r="E28" i="2"/>
  <c r="E29" i="2"/>
  <c r="D28" i="2"/>
  <c r="D29" i="2"/>
  <c r="C28" i="2"/>
  <c r="C29" i="2"/>
  <c r="C31" i="2"/>
  <c r="G25" i="2"/>
  <c r="K25" i="2" s="1"/>
  <c r="B25" i="2"/>
  <c r="D25" i="2" s="1"/>
  <c r="K18" i="4"/>
  <c r="K19" i="4"/>
  <c r="K20" i="4"/>
  <c r="K21" i="4"/>
  <c r="K22" i="4"/>
  <c r="K23" i="4"/>
  <c r="K24" i="4"/>
  <c r="K25" i="4"/>
  <c r="K26" i="4"/>
  <c r="K27" i="4"/>
  <c r="J27" i="4"/>
  <c r="J18" i="4"/>
  <c r="J19" i="4"/>
  <c r="J20" i="4"/>
  <c r="J21" i="4"/>
  <c r="J22" i="4"/>
  <c r="J23" i="4"/>
  <c r="J24" i="4"/>
  <c r="J25" i="4"/>
  <c r="J26" i="4"/>
  <c r="I18" i="4"/>
  <c r="I19" i="4"/>
  <c r="I20" i="4"/>
  <c r="I21" i="4"/>
  <c r="I22" i="4"/>
  <c r="I23" i="4"/>
  <c r="I24" i="4"/>
  <c r="I25" i="4"/>
  <c r="I26" i="4"/>
  <c r="I27" i="4"/>
  <c r="H27" i="4"/>
  <c r="H18" i="4"/>
  <c r="H19" i="4"/>
  <c r="H20" i="4"/>
  <c r="H21" i="4"/>
  <c r="H22" i="4"/>
  <c r="H23" i="4"/>
  <c r="H24" i="4"/>
  <c r="H25" i="4"/>
  <c r="H26" i="4"/>
  <c r="G27" i="4"/>
  <c r="G18" i="4"/>
  <c r="G19" i="4"/>
  <c r="G20" i="4"/>
  <c r="G21" i="4"/>
  <c r="G22" i="4"/>
  <c r="G23" i="4"/>
  <c r="G24" i="4"/>
  <c r="G25" i="4"/>
  <c r="G26" i="4"/>
  <c r="F27" i="4"/>
  <c r="F18" i="4"/>
  <c r="F19" i="4"/>
  <c r="F20" i="4"/>
  <c r="F21" i="4"/>
  <c r="F22" i="4"/>
  <c r="F23" i="4"/>
  <c r="F24" i="4"/>
  <c r="F25" i="4"/>
  <c r="F26" i="4"/>
  <c r="E27" i="4"/>
  <c r="E18" i="4"/>
  <c r="E19" i="4"/>
  <c r="E20" i="4"/>
  <c r="E21" i="4"/>
  <c r="E22" i="4"/>
  <c r="E23" i="4"/>
  <c r="E24" i="4"/>
  <c r="E25" i="4"/>
  <c r="E26" i="4"/>
  <c r="D27" i="4"/>
  <c r="D18" i="4"/>
  <c r="D19" i="4"/>
  <c r="D20" i="4"/>
  <c r="D21" i="4"/>
  <c r="D22" i="4"/>
  <c r="D23" i="4"/>
  <c r="D24" i="4"/>
  <c r="D25" i="4"/>
  <c r="D26" i="4"/>
  <c r="C27" i="4"/>
  <c r="C21" i="4"/>
  <c r="C22" i="4"/>
  <c r="C23" i="4"/>
  <c r="C24" i="4"/>
  <c r="C25" i="4"/>
  <c r="C26" i="4"/>
  <c r="C18" i="4"/>
  <c r="C19" i="4"/>
  <c r="C20" i="4"/>
  <c r="B27" i="4"/>
  <c r="B18" i="4"/>
  <c r="B19" i="4"/>
  <c r="B20" i="4"/>
  <c r="B21" i="4"/>
  <c r="B22" i="4"/>
  <c r="B23" i="4"/>
  <c r="B24" i="4"/>
  <c r="B25" i="4"/>
  <c r="B26" i="4"/>
  <c r="G17" i="4"/>
  <c r="K17" i="4" s="1"/>
  <c r="B17" i="4"/>
  <c r="C17" i="4" s="1"/>
  <c r="D3" i="4"/>
  <c r="E3" i="4"/>
  <c r="H3" i="4"/>
  <c r="I3" i="4"/>
  <c r="D4" i="4"/>
  <c r="E4" i="4"/>
  <c r="H4" i="4"/>
  <c r="I4" i="4"/>
  <c r="D5" i="4"/>
  <c r="E5" i="4"/>
  <c r="H5" i="4"/>
  <c r="I5" i="4"/>
  <c r="D6" i="4"/>
  <c r="E6" i="4"/>
  <c r="H6" i="4"/>
  <c r="I6" i="4"/>
  <c r="D7" i="4"/>
  <c r="E7" i="4"/>
  <c r="H7" i="4"/>
  <c r="I7" i="4"/>
  <c r="D8" i="4"/>
  <c r="E8" i="4"/>
  <c r="H8" i="4"/>
  <c r="I8" i="4"/>
  <c r="D9" i="4"/>
  <c r="E9" i="4"/>
  <c r="H9" i="4"/>
  <c r="I9" i="4"/>
  <c r="D10" i="4"/>
  <c r="E10" i="4"/>
  <c r="H10" i="4"/>
  <c r="I10" i="4"/>
  <c r="D11" i="4"/>
  <c r="E11" i="4"/>
  <c r="H11" i="4"/>
  <c r="I11" i="4"/>
  <c r="D12" i="4"/>
  <c r="E12" i="4"/>
  <c r="H12" i="4"/>
  <c r="I12" i="4"/>
  <c r="B13" i="4"/>
  <c r="C13" i="4"/>
  <c r="F13" i="4"/>
  <c r="G13" i="4"/>
  <c r="J13" i="4"/>
  <c r="K13" i="4"/>
  <c r="J18" i="1"/>
  <c r="I17" i="1"/>
  <c r="H17" i="1"/>
  <c r="H18" i="1"/>
  <c r="G17" i="1"/>
  <c r="K17" i="1" s="1"/>
  <c r="G18" i="1"/>
  <c r="K18" i="1" s="1"/>
  <c r="E17" i="1"/>
  <c r="B17" i="1"/>
  <c r="C17" i="1" s="1"/>
  <c r="B18" i="1"/>
  <c r="F18" i="1" s="1"/>
  <c r="G16" i="1"/>
  <c r="K16" i="1" s="1"/>
  <c r="B16" i="1"/>
  <c r="F16" i="1" s="1"/>
  <c r="D27" i="2" l="1"/>
  <c r="C27" i="2"/>
  <c r="C30" i="2"/>
  <c r="F31" i="2"/>
  <c r="E31" i="2"/>
  <c r="E30" i="2"/>
  <c r="F27" i="2"/>
  <c r="C26" i="2"/>
  <c r="E34" i="2"/>
  <c r="J33" i="2"/>
  <c r="F26" i="2"/>
  <c r="H33" i="2"/>
  <c r="I26" i="2"/>
  <c r="F34" i="2"/>
  <c r="E26" i="2"/>
  <c r="J28" i="2"/>
  <c r="C32" i="2"/>
  <c r="J27" i="2"/>
  <c r="H32" i="2"/>
  <c r="K29" i="2"/>
  <c r="H31" i="2"/>
  <c r="E25" i="2"/>
  <c r="F25" i="2"/>
  <c r="I33" i="2"/>
  <c r="K30" i="2"/>
  <c r="D32" i="2"/>
  <c r="H30" i="2"/>
  <c r="I32" i="2"/>
  <c r="J26" i="2"/>
  <c r="K28" i="2"/>
  <c r="H25" i="2"/>
  <c r="E32" i="2"/>
  <c r="H29" i="2"/>
  <c r="I31" i="2"/>
  <c r="K27" i="2"/>
  <c r="I25" i="2"/>
  <c r="H28" i="2"/>
  <c r="I30" i="2"/>
  <c r="J32" i="2"/>
  <c r="K26" i="2"/>
  <c r="J25" i="2"/>
  <c r="H27" i="2"/>
  <c r="I29" i="2"/>
  <c r="J31" i="2"/>
  <c r="C25" i="2"/>
  <c r="E33" i="2"/>
  <c r="F33" i="2"/>
  <c r="C33" i="2"/>
  <c r="H13" i="4"/>
  <c r="E17" i="4"/>
  <c r="I13" i="4"/>
  <c r="D17" i="4"/>
  <c r="F17" i="4"/>
  <c r="H17" i="4"/>
  <c r="D13" i="4"/>
  <c r="I17" i="4"/>
  <c r="J17" i="4"/>
  <c r="E13" i="4"/>
  <c r="D17" i="1"/>
  <c r="D18" i="1"/>
  <c r="E18" i="1"/>
  <c r="I18" i="1"/>
  <c r="F17" i="1"/>
  <c r="J17" i="1"/>
  <c r="C18" i="1"/>
  <c r="D16" i="1"/>
  <c r="C16" i="1"/>
  <c r="E16" i="1"/>
  <c r="H16" i="1"/>
  <c r="I16" i="1"/>
  <c r="J16" i="1"/>
  <c r="D6" i="5" l="1"/>
  <c r="D7" i="5"/>
  <c r="D8" i="5"/>
  <c r="D5" i="5"/>
  <c r="G23" i="1"/>
  <c r="I23" i="1" s="1"/>
  <c r="B23" i="1"/>
  <c r="E23" i="1" s="1"/>
  <c r="G22" i="1"/>
  <c r="K22" i="1" s="1"/>
  <c r="B22" i="1"/>
  <c r="C22" i="1" s="1"/>
  <c r="G21" i="1"/>
  <c r="I21" i="1" s="1"/>
  <c r="B21" i="1"/>
  <c r="F21" i="1" s="1"/>
  <c r="G20" i="1"/>
  <c r="K20" i="1" s="1"/>
  <c r="B20" i="1"/>
  <c r="C20" i="1" s="1"/>
  <c r="G19" i="1"/>
  <c r="I19" i="1" s="1"/>
  <c r="B19" i="1"/>
  <c r="E19" i="1" s="1"/>
  <c r="P8" i="5"/>
  <c r="O8" i="5"/>
  <c r="N8" i="5"/>
  <c r="L8" i="5"/>
  <c r="K8" i="5"/>
  <c r="AA8" i="5" s="1"/>
  <c r="J8" i="5"/>
  <c r="H8" i="5"/>
  <c r="G8" i="5"/>
  <c r="Z8" i="5" s="1"/>
  <c r="F8" i="5"/>
  <c r="C8" i="5"/>
  <c r="X8" i="5" s="1"/>
  <c r="B8" i="5"/>
  <c r="AB7" i="5"/>
  <c r="AA7" i="5"/>
  <c r="X7" i="5"/>
  <c r="Z7" i="5" s="1"/>
  <c r="S7" i="5"/>
  <c r="W7" i="5" s="1"/>
  <c r="Y6" i="5"/>
  <c r="X6" i="5"/>
  <c r="AB6" i="5" s="1"/>
  <c r="W6" i="5"/>
  <c r="V6" i="5"/>
  <c r="U6" i="5"/>
  <c r="S6" i="5"/>
  <c r="T6" i="5" s="1"/>
  <c r="AA5" i="5"/>
  <c r="Z5" i="5"/>
  <c r="X5" i="5"/>
  <c r="AB5" i="5" s="1"/>
  <c r="W5" i="5"/>
  <c r="V5" i="5"/>
  <c r="O21" i="2"/>
  <c r="N21" i="2"/>
  <c r="K21" i="2"/>
  <c r="J21" i="2"/>
  <c r="G21" i="2"/>
  <c r="F21" i="2"/>
  <c r="C21" i="2"/>
  <c r="B21" i="2"/>
  <c r="D6" i="2"/>
  <c r="P14" i="2"/>
  <c r="L14" i="2"/>
  <c r="H14" i="2"/>
  <c r="D14" i="2"/>
  <c r="L20" i="2"/>
  <c r="P17" i="2"/>
  <c r="L17" i="2"/>
  <c r="H17" i="2"/>
  <c r="D17" i="2"/>
  <c r="P18" i="2"/>
  <c r="L18" i="2"/>
  <c r="H18" i="2"/>
  <c r="D18" i="2"/>
  <c r="O13" i="4"/>
  <c r="N13" i="4"/>
  <c r="P12" i="4"/>
  <c r="M12" i="4"/>
  <c r="L12" i="4"/>
  <c r="P11" i="4"/>
  <c r="M11" i="4"/>
  <c r="L11" i="4"/>
  <c r="Q10" i="4"/>
  <c r="P10" i="4"/>
  <c r="M10" i="4"/>
  <c r="L10" i="4"/>
  <c r="P9" i="4"/>
  <c r="M9" i="4"/>
  <c r="L9" i="4"/>
  <c r="Q8" i="4"/>
  <c r="P8" i="4"/>
  <c r="M8" i="4"/>
  <c r="L8" i="4"/>
  <c r="P7" i="4"/>
  <c r="M7" i="4"/>
  <c r="L7" i="4"/>
  <c r="P6" i="4"/>
  <c r="M6" i="4"/>
  <c r="L6" i="4"/>
  <c r="Q5" i="4"/>
  <c r="P5" i="4"/>
  <c r="M5" i="4"/>
  <c r="L5" i="4"/>
  <c r="P4" i="4"/>
  <c r="M4" i="4"/>
  <c r="L4" i="4"/>
  <c r="P3" i="4"/>
  <c r="M3" i="4"/>
  <c r="L3" i="4"/>
  <c r="P16" i="2"/>
  <c r="L16" i="2"/>
  <c r="H15" i="2"/>
  <c r="H16" i="2"/>
  <c r="D15" i="2"/>
  <c r="D16" i="2"/>
  <c r="P15" i="2"/>
  <c r="P19" i="2"/>
  <c r="L15" i="2"/>
  <c r="L19" i="2"/>
  <c r="H19" i="2"/>
  <c r="D19" i="2"/>
  <c r="P3" i="2"/>
  <c r="P4" i="2"/>
  <c r="P5" i="2"/>
  <c r="P6" i="2"/>
  <c r="P7" i="2"/>
  <c r="P8" i="2"/>
  <c r="P9" i="2"/>
  <c r="P11" i="2"/>
  <c r="P12" i="2"/>
  <c r="P13" i="2"/>
  <c r="P20" i="2"/>
  <c r="L3" i="2"/>
  <c r="L4" i="2"/>
  <c r="L5" i="2"/>
  <c r="L6" i="2"/>
  <c r="L7" i="2"/>
  <c r="L8" i="2"/>
  <c r="L9" i="2"/>
  <c r="L10" i="2"/>
  <c r="L11" i="2"/>
  <c r="L12" i="2"/>
  <c r="L13" i="2"/>
  <c r="H3" i="2"/>
  <c r="H4" i="2"/>
  <c r="H5" i="2"/>
  <c r="H6" i="2"/>
  <c r="H7" i="2"/>
  <c r="H8" i="2"/>
  <c r="H9" i="2"/>
  <c r="H10" i="2"/>
  <c r="H11" i="2"/>
  <c r="H12" i="2"/>
  <c r="H13" i="2"/>
  <c r="H20" i="2"/>
  <c r="D3" i="2"/>
  <c r="D4" i="2"/>
  <c r="D5" i="2"/>
  <c r="D7" i="2"/>
  <c r="D8" i="2"/>
  <c r="D9" i="2"/>
  <c r="D10" i="2"/>
  <c r="D11" i="2"/>
  <c r="D12" i="2"/>
  <c r="D13" i="2"/>
  <c r="D20" i="2"/>
  <c r="D21" i="2" l="1"/>
  <c r="P21" i="2"/>
  <c r="H21" i="2"/>
  <c r="L21" i="2"/>
  <c r="B43" i="2"/>
  <c r="C43" i="2" s="1"/>
  <c r="E43" i="2"/>
  <c r="G43" i="2"/>
  <c r="K43" i="2" s="1"/>
  <c r="H43" i="2"/>
  <c r="H20" i="1"/>
  <c r="F23" i="1"/>
  <c r="I20" i="1"/>
  <c r="J20" i="1"/>
  <c r="D23" i="1"/>
  <c r="D19" i="1"/>
  <c r="F19" i="1"/>
  <c r="H21" i="1"/>
  <c r="E22" i="1"/>
  <c r="H19" i="1"/>
  <c r="F22" i="1"/>
  <c r="J23" i="1"/>
  <c r="J19" i="1"/>
  <c r="K23" i="1"/>
  <c r="K19" i="1"/>
  <c r="H22" i="1"/>
  <c r="D22" i="1"/>
  <c r="C19" i="1"/>
  <c r="J21" i="1"/>
  <c r="C23" i="1"/>
  <c r="E20" i="1"/>
  <c r="C21" i="1"/>
  <c r="K21" i="1"/>
  <c r="I22" i="1"/>
  <c r="D20" i="1"/>
  <c r="F20" i="1"/>
  <c r="D21" i="1"/>
  <c r="J22" i="1"/>
  <c r="H23" i="1"/>
  <c r="E21" i="1"/>
  <c r="AB8" i="5"/>
  <c r="T7" i="5"/>
  <c r="Y5" i="5"/>
  <c r="U7" i="5"/>
  <c r="V7" i="5"/>
  <c r="T5" i="5"/>
  <c r="Z6" i="5"/>
  <c r="U5" i="5"/>
  <c r="AA6" i="5"/>
  <c r="Y7" i="5"/>
  <c r="S8" i="5"/>
  <c r="U8" i="5" s="1"/>
  <c r="Q13" i="4"/>
  <c r="M13" i="4"/>
  <c r="L13" i="4"/>
  <c r="P13" i="4"/>
  <c r="B8" i="3"/>
  <c r="O12" i="1"/>
  <c r="N12" i="1"/>
  <c r="K12" i="1"/>
  <c r="J12" i="1"/>
  <c r="G12" i="1"/>
  <c r="F12" i="1"/>
  <c r="C12" i="1"/>
  <c r="B12" i="1"/>
  <c r="Q11" i="1"/>
  <c r="P11" i="1"/>
  <c r="M11" i="1"/>
  <c r="L11" i="1"/>
  <c r="I11" i="1"/>
  <c r="H11" i="1"/>
  <c r="E11" i="1"/>
  <c r="D11" i="1"/>
  <c r="P10" i="1"/>
  <c r="M10" i="1"/>
  <c r="L10" i="1"/>
  <c r="I10" i="1"/>
  <c r="H10" i="1"/>
  <c r="E10" i="1"/>
  <c r="D10" i="1"/>
  <c r="Q9" i="1"/>
  <c r="P9" i="1"/>
  <c r="M9" i="1"/>
  <c r="L9" i="1"/>
  <c r="I9" i="1"/>
  <c r="H9" i="1"/>
  <c r="E9" i="1"/>
  <c r="D9" i="1"/>
  <c r="Q8" i="1"/>
  <c r="P8" i="1"/>
  <c r="M8" i="1"/>
  <c r="L8" i="1"/>
  <c r="I8" i="1"/>
  <c r="H8" i="1"/>
  <c r="E8" i="1"/>
  <c r="D8" i="1"/>
  <c r="Q7" i="1"/>
  <c r="P7" i="1"/>
  <c r="M7" i="1"/>
  <c r="L7" i="1"/>
  <c r="I7" i="1"/>
  <c r="H7" i="1"/>
  <c r="D7" i="1"/>
  <c r="P6" i="1"/>
  <c r="M6" i="1"/>
  <c r="L6" i="1"/>
  <c r="I6" i="1"/>
  <c r="H6" i="1"/>
  <c r="E6" i="1"/>
  <c r="D6" i="1"/>
  <c r="Q5" i="1"/>
  <c r="P5" i="1"/>
  <c r="M5" i="1"/>
  <c r="L5" i="1"/>
  <c r="I5" i="1"/>
  <c r="H5" i="1"/>
  <c r="E5" i="1"/>
  <c r="D5" i="1"/>
  <c r="P4" i="1"/>
  <c r="M4" i="1"/>
  <c r="L4" i="1"/>
  <c r="I4" i="1"/>
  <c r="H4" i="1"/>
  <c r="E4" i="1"/>
  <c r="D4" i="1"/>
  <c r="P8" i="3"/>
  <c r="O8" i="3"/>
  <c r="N8" i="3"/>
  <c r="L8" i="3"/>
  <c r="K8" i="3"/>
  <c r="J8" i="3"/>
  <c r="H8" i="3"/>
  <c r="G8" i="3"/>
  <c r="F8" i="3"/>
  <c r="D8" i="3"/>
  <c r="C8" i="3"/>
  <c r="D43" i="2" l="1"/>
  <c r="I43" i="2"/>
  <c r="F43" i="2"/>
  <c r="J43" i="2"/>
  <c r="B24" i="1"/>
  <c r="C24" i="1" s="1"/>
  <c r="E24" i="1"/>
  <c r="D24" i="1"/>
  <c r="G24" i="1"/>
  <c r="I24" i="1" s="1"/>
  <c r="J24" i="1"/>
  <c r="F24" i="1"/>
  <c r="K24" i="1"/>
  <c r="V8" i="5"/>
  <c r="W8" i="5"/>
  <c r="T8" i="5"/>
  <c r="L12" i="1"/>
  <c r="D12" i="1"/>
  <c r="I12" i="1"/>
  <c r="Q12" i="1"/>
  <c r="E12" i="1"/>
  <c r="M12" i="1"/>
  <c r="H12" i="1"/>
  <c r="P12" i="1"/>
  <c r="H24" i="1" l="1"/>
</calcChain>
</file>

<file path=xl/sharedStrings.xml><?xml version="1.0" encoding="utf-8"?>
<sst xmlns="http://schemas.openxmlformats.org/spreadsheetml/2006/main" count="228" uniqueCount="84">
  <si>
    <t>Område</t>
  </si>
  <si>
    <t>Andel personellkategorier i planlagt bemanning</t>
  </si>
  <si>
    <t>Andel personellkategorier i faktisk bemanning</t>
  </si>
  <si>
    <t>Sykepleier planlagt</t>
  </si>
  <si>
    <t>Sykepleier faktisk</t>
  </si>
  <si>
    <t>Avvik sykepleier i tall</t>
  </si>
  <si>
    <t>Avvik sykepleier i %</t>
  </si>
  <si>
    <t>Helsefagarb planlagt</t>
  </si>
  <si>
    <t>Helsefagarb faktisk</t>
  </si>
  <si>
    <t>Avvik helsefagarb i tall</t>
  </si>
  <si>
    <t>Avvik helsefagarb i %</t>
  </si>
  <si>
    <t>Assisten planlagt</t>
  </si>
  <si>
    <t>Assistent faktisk</t>
  </si>
  <si>
    <t>Avvik assistent i tall</t>
  </si>
  <si>
    <t>Avvik assistent i %</t>
  </si>
  <si>
    <t>Annet planlagt</t>
  </si>
  <si>
    <t>Annet faktisk</t>
  </si>
  <si>
    <t>Avvik annet i tall</t>
  </si>
  <si>
    <t>Avvik annet i %</t>
  </si>
  <si>
    <t xml:space="preserve"> Planlagte vakter totalt</t>
  </si>
  <si>
    <t>Andel sykepl av totalt planlagte vakter</t>
  </si>
  <si>
    <t>Andel helsefagarb av totalt planlagte vakter</t>
  </si>
  <si>
    <t>Andel assistenter av totalt planlagte vakter</t>
  </si>
  <si>
    <t>Andel andre av totalt planlagte vakter</t>
  </si>
  <si>
    <t>Faktiske vakter totalt</t>
  </si>
  <si>
    <t>Andel sykepl av totalt faktiske vakter</t>
  </si>
  <si>
    <t>Andel helsefagarb av totalt faktiske vakter</t>
  </si>
  <si>
    <t>Andel assistener i totalt faktiske vakter</t>
  </si>
  <si>
    <t>Andel andre av totalt faktiske vakter</t>
  </si>
  <si>
    <t>Akershus</t>
  </si>
  <si>
    <t>Buskerud</t>
  </si>
  <si>
    <t>Østfold</t>
  </si>
  <si>
    <t>Viken</t>
  </si>
  <si>
    <t>Kommune</t>
  </si>
  <si>
    <t>Spl planlagt</t>
  </si>
  <si>
    <t>Spl faktisk</t>
  </si>
  <si>
    <t xml:space="preserve">Avvik spl </t>
  </si>
  <si>
    <t>Avvik spl</t>
  </si>
  <si>
    <t>Helsefagarb. Faktisk</t>
  </si>
  <si>
    <t>Avvik helsefagarb</t>
  </si>
  <si>
    <t>Avvik helsefarb</t>
  </si>
  <si>
    <t>Ass. Planlagt</t>
  </si>
  <si>
    <t>Ass. Faktisk</t>
  </si>
  <si>
    <t>Avvik ass.</t>
  </si>
  <si>
    <t>Avvik assistent</t>
  </si>
  <si>
    <t>Avvik annet</t>
  </si>
  <si>
    <t>Rakkestad</t>
  </si>
  <si>
    <t>Indre Østfold</t>
  </si>
  <si>
    <t>Aremark</t>
  </si>
  <si>
    <t>Fredrikstad</t>
  </si>
  <si>
    <t>Sarpsborg</t>
  </si>
  <si>
    <t>Moss</t>
  </si>
  <si>
    <t>Halden</t>
  </si>
  <si>
    <t>Hurdal</t>
  </si>
  <si>
    <t>Nannestad</t>
  </si>
  <si>
    <t>Eidsvoll</t>
  </si>
  <si>
    <t>Ullensaker</t>
  </si>
  <si>
    <t>Nittedal</t>
  </si>
  <si>
    <t>Lillestrøm</t>
  </si>
  <si>
    <t>Lørenskog</t>
  </si>
  <si>
    <t>Enebakk</t>
  </si>
  <si>
    <t>Aurskog-Høland</t>
  </si>
  <si>
    <t>Asker</t>
  </si>
  <si>
    <t>Bærum</t>
  </si>
  <si>
    <t>Ås</t>
  </si>
  <si>
    <t>Nordre Follo</t>
  </si>
  <si>
    <t>Frogn</t>
  </si>
  <si>
    <t>Gjerdrum</t>
  </si>
  <si>
    <t>Flesberg</t>
  </si>
  <si>
    <t>Modum</t>
  </si>
  <si>
    <t>Sigdal</t>
  </si>
  <si>
    <t>Nesbyen</t>
  </si>
  <si>
    <t>Flå</t>
  </si>
  <si>
    <t>Ringerike</t>
  </si>
  <si>
    <t>Kongsberg</t>
  </si>
  <si>
    <t>Drammen</t>
  </si>
  <si>
    <t>Våler</t>
  </si>
  <si>
    <t>Hole</t>
  </si>
  <si>
    <t>Lier</t>
  </si>
  <si>
    <t>Lunner</t>
  </si>
  <si>
    <t>Nes</t>
  </si>
  <si>
    <t>Rælingen</t>
  </si>
  <si>
    <t xml:space="preserve">Andel </t>
  </si>
  <si>
    <t>Kommune/område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</si>
</sst>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3" borderId="1" xfId="0" applyFill="1" applyBorder="1"/>
    <xf numFmtId="0" fontId="0" fillId="4" borderId="1" xfId="0" applyFill="1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10" fontId="0" fillId="0" borderId="0" xfId="0" applyNumberFormat="1"/>
    <xf numFmtId="0" fontId="1" fillId="2" borderId="1" xfId="0" applyFont="1" applyFill="1" applyBorder="1"/>
    <xf numFmtId="10" fontId="0" fillId="3" borderId="1" xfId="0" applyNumberFormat="1" applyFill="1" applyBorder="1"/>
    <xf numFmtId="10" fontId="0" fillId="4" borderId="1" xfId="0" applyNumberFormat="1" applyFill="1" applyBorder="1"/>
    <xf numFmtId="10" fontId="1" fillId="0" borderId="0" xfId="0" applyNumberFormat="1" applyFont="1"/>
    <xf numFmtId="0" fontId="2" fillId="2" borderId="1" xfId="0" applyFont="1" applyFill="1" applyBorder="1"/>
    <xf numFmtId="0" fontId="1" fillId="3" borderId="1" xfId="0" applyFont="1" applyFill="1" applyBorder="1"/>
    <xf numFmtId="10" fontId="1" fillId="3" borderId="1" xfId="0" applyNumberFormat="1" applyFont="1" applyFill="1" applyBorder="1"/>
    <xf numFmtId="0" fontId="1" fillId="4" borderId="1" xfId="0" applyFont="1" applyFill="1" applyBorder="1"/>
    <xf numFmtId="10" fontId="1" fillId="4" borderId="1" xfId="0" applyNumberFormat="1" applyFont="1" applyFill="1" applyBorder="1"/>
    <xf numFmtId="0" fontId="1" fillId="0" borderId="1" xfId="0" applyFont="1" applyBorder="1"/>
    <xf numFmtId="10" fontId="1" fillId="0" borderId="1" xfId="0" applyNumberFormat="1" applyFont="1" applyBorder="1"/>
    <xf numFmtId="10" fontId="1" fillId="0" borderId="2" xfId="0" applyNumberFormat="1" applyFont="1" applyBorder="1"/>
    <xf numFmtId="0" fontId="2" fillId="2" borderId="3" xfId="0" applyFont="1" applyFill="1" applyBorder="1"/>
    <xf numFmtId="0" fontId="1" fillId="0" borderId="4" xfId="0" applyFont="1" applyBorder="1"/>
    <xf numFmtId="0" fontId="1" fillId="0" borderId="5" xfId="0" applyFont="1" applyBorder="1"/>
    <xf numFmtId="10" fontId="1" fillId="0" borderId="5" xfId="0" applyNumberFormat="1" applyFont="1" applyBorder="1"/>
    <xf numFmtId="10" fontId="1" fillId="0" borderId="6" xfId="0" applyNumberFormat="1" applyFont="1" applyBorder="1"/>
    <xf numFmtId="0" fontId="1" fillId="2" borderId="0" xfId="0" applyFont="1" applyFill="1"/>
    <xf numFmtId="0" fontId="4" fillId="6" borderId="3" xfId="0" applyFont="1" applyFill="1" applyBorder="1"/>
    <xf numFmtId="0" fontId="4" fillId="7" borderId="3" xfId="0" applyFont="1" applyFill="1" applyBorder="1"/>
    <xf numFmtId="0" fontId="3" fillId="6" borderId="10" xfId="0" applyFont="1" applyFill="1" applyBorder="1" applyAlignment="1">
      <alignment wrapText="1"/>
    </xf>
    <xf numFmtId="0" fontId="3" fillId="7" borderId="10" xfId="0" applyFont="1" applyFill="1" applyBorder="1" applyAlignment="1">
      <alignment wrapText="1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10" fontId="0" fillId="0" borderId="1" xfId="0" applyNumberFormat="1" applyBorder="1"/>
    <xf numFmtId="0" fontId="0" fillId="0" borderId="1" xfId="0" applyBorder="1"/>
    <xf numFmtId="2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9" xfId="0" applyFont="1" applyFill="1" applyBorder="1"/>
    <xf numFmtId="0" fontId="3" fillId="6" borderId="2" xfId="0" applyFont="1" applyFill="1" applyBorder="1"/>
    <xf numFmtId="0" fontId="3" fillId="6" borderId="8" xfId="0" applyFont="1" applyFill="1" applyBorder="1"/>
    <xf numFmtId="0" fontId="3" fillId="7" borderId="2" xfId="0" applyFont="1" applyFill="1" applyBorder="1"/>
    <xf numFmtId="0" fontId="3" fillId="7" borderId="8" xfId="0" applyFont="1" applyFill="1" applyBorder="1"/>
    <xf numFmtId="0" fontId="3" fillId="5" borderId="1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69D25-1966-4077-8282-68306FA037E4}">
  <dimension ref="A3:AB10"/>
  <sheetViews>
    <sheetView tabSelected="1" topLeftCell="A3" workbookViewId="0">
      <selection activeCell="J5" sqref="J5"/>
    </sheetView>
  </sheetViews>
  <sheetFormatPr baseColWidth="10" defaultRowHeight="14.5" x14ac:dyDescent="0.35"/>
  <sheetData>
    <row r="3" spans="1:28" x14ac:dyDescent="0.35">
      <c r="R3" s="35" t="s">
        <v>0</v>
      </c>
      <c r="S3" s="1"/>
      <c r="T3" s="36" t="s">
        <v>1</v>
      </c>
      <c r="U3" s="36"/>
      <c r="V3" s="36"/>
      <c r="W3" s="36"/>
      <c r="X3" s="2"/>
      <c r="Y3" s="37" t="s">
        <v>2</v>
      </c>
      <c r="Z3" s="37"/>
      <c r="AA3" s="37"/>
      <c r="AB3" s="37"/>
    </row>
    <row r="4" spans="1:28" ht="72.5" x14ac:dyDescent="0.35">
      <c r="A4" s="3" t="s">
        <v>0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35"/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6" t="s">
        <v>24</v>
      </c>
      <c r="Y4" s="6" t="s">
        <v>25</v>
      </c>
      <c r="Z4" s="6" t="s">
        <v>26</v>
      </c>
      <c r="AA4" s="6" t="s">
        <v>27</v>
      </c>
      <c r="AB4" s="6" t="s">
        <v>28</v>
      </c>
    </row>
    <row r="5" spans="1:28" x14ac:dyDescent="0.35">
      <c r="A5" t="s">
        <v>29</v>
      </c>
      <c r="B5">
        <v>7635</v>
      </c>
      <c r="C5">
        <v>6150</v>
      </c>
      <c r="D5">
        <f>C5-B5</f>
        <v>-1485</v>
      </c>
      <c r="E5" s="7">
        <v>-0.19400000000000001</v>
      </c>
      <c r="F5">
        <v>12663</v>
      </c>
      <c r="G5">
        <v>11226</v>
      </c>
      <c r="H5">
        <v>-1368</v>
      </c>
      <c r="I5" s="7">
        <v>-0.113</v>
      </c>
      <c r="J5">
        <v>2524</v>
      </c>
      <c r="K5">
        <v>5233</v>
      </c>
      <c r="L5">
        <v>2049</v>
      </c>
      <c r="M5" s="7">
        <v>1.073</v>
      </c>
      <c r="N5">
        <v>312</v>
      </c>
      <c r="O5">
        <v>306</v>
      </c>
      <c r="P5">
        <v>21</v>
      </c>
      <c r="Q5" s="7">
        <v>-1.9E-2</v>
      </c>
      <c r="R5" s="8" t="s">
        <v>29</v>
      </c>
      <c r="S5" s="1">
        <v>23134</v>
      </c>
      <c r="T5" s="9">
        <f>B5/S5</f>
        <v>0.33003371660759057</v>
      </c>
      <c r="U5" s="9">
        <f>F5/S5</f>
        <v>0.54737615630673464</v>
      </c>
      <c r="V5" s="9">
        <f>J5/S5</f>
        <v>0.10910348404945103</v>
      </c>
      <c r="W5" s="9">
        <f>N5/S5</f>
        <v>1.3486643036223741E-2</v>
      </c>
      <c r="X5" s="2">
        <f>C5+G5+K5+O5</f>
        <v>22915</v>
      </c>
      <c r="Y5" s="10">
        <f>C5/X5</f>
        <v>0.26838315513855554</v>
      </c>
      <c r="Z5" s="10">
        <f>G5/X5</f>
        <v>0.4898974470870609</v>
      </c>
      <c r="AA5" s="10">
        <f>K5/X5</f>
        <v>0.22836569932358716</v>
      </c>
      <c r="AB5" s="10">
        <f>O5/X5</f>
        <v>1.3353698450796422E-2</v>
      </c>
    </row>
    <row r="6" spans="1:28" x14ac:dyDescent="0.35">
      <c r="A6" t="s">
        <v>30</v>
      </c>
      <c r="B6">
        <v>2874</v>
      </c>
      <c r="C6">
        <v>2359</v>
      </c>
      <c r="D6">
        <f t="shared" ref="D6:D8" si="0">C6-B6</f>
        <v>-515</v>
      </c>
      <c r="E6" s="7">
        <v>-0.17899999999999999</v>
      </c>
      <c r="F6">
        <v>5967</v>
      </c>
      <c r="G6">
        <v>5473</v>
      </c>
      <c r="H6">
        <v>-797</v>
      </c>
      <c r="I6" s="7">
        <v>-8.3000000000000004E-2</v>
      </c>
      <c r="J6">
        <v>1723</v>
      </c>
      <c r="K6">
        <v>2545</v>
      </c>
      <c r="L6">
        <v>1488</v>
      </c>
      <c r="M6" s="7">
        <v>0.47699999999999998</v>
      </c>
      <c r="N6">
        <v>181</v>
      </c>
      <c r="O6">
        <v>176</v>
      </c>
      <c r="P6">
        <v>-52</v>
      </c>
      <c r="Q6" s="7">
        <v>-2.8000000000000001E-2</v>
      </c>
      <c r="R6" s="8" t="s">
        <v>30</v>
      </c>
      <c r="S6" s="1">
        <f>B6+F6+J6+N6</f>
        <v>10745</v>
      </c>
      <c r="T6" s="9">
        <f>B6/S6</f>
        <v>0.26747324336900885</v>
      </c>
      <c r="U6" s="9">
        <f>F6/S6</f>
        <v>0.55532805956258724</v>
      </c>
      <c r="V6" s="9">
        <f>J6/S6</f>
        <v>0.16035365286179618</v>
      </c>
      <c r="W6" s="9">
        <f>N6/S6</f>
        <v>1.6845044206607724E-2</v>
      </c>
      <c r="X6" s="2">
        <f>C6+G6+K6+O6</f>
        <v>10553</v>
      </c>
      <c r="Y6" s="10">
        <f>C6/X6</f>
        <v>0.22353833033260684</v>
      </c>
      <c r="Z6" s="10">
        <f>G6/X6</f>
        <v>0.51862029754572159</v>
      </c>
      <c r="AA6" s="10">
        <f>K6/X6</f>
        <v>0.24116365014687766</v>
      </c>
      <c r="AB6" s="10">
        <f>O6/X6</f>
        <v>1.6677721974793898E-2</v>
      </c>
    </row>
    <row r="7" spans="1:28" x14ac:dyDescent="0.35">
      <c r="A7" t="s">
        <v>31</v>
      </c>
      <c r="B7">
        <v>4983</v>
      </c>
      <c r="C7">
        <v>4076</v>
      </c>
      <c r="D7">
        <f t="shared" si="0"/>
        <v>-907</v>
      </c>
      <c r="E7" s="7">
        <v>-0.182</v>
      </c>
      <c r="F7">
        <v>7230</v>
      </c>
      <c r="G7">
        <v>6979</v>
      </c>
      <c r="H7">
        <v>-416</v>
      </c>
      <c r="I7" s="7">
        <v>-3.5000000000000003E-2</v>
      </c>
      <c r="J7">
        <v>1279</v>
      </c>
      <c r="K7">
        <v>2069</v>
      </c>
      <c r="L7">
        <v>1521</v>
      </c>
      <c r="M7" s="7">
        <v>0.61799999999999999</v>
      </c>
      <c r="N7">
        <v>398</v>
      </c>
      <c r="O7">
        <v>385</v>
      </c>
      <c r="P7">
        <v>-31</v>
      </c>
      <c r="Q7" s="7">
        <v>-3.3000000000000002E-2</v>
      </c>
      <c r="R7" s="8" t="s">
        <v>31</v>
      </c>
      <c r="S7" s="1">
        <f>B7+F7+J7+N7</f>
        <v>13890</v>
      </c>
      <c r="T7" s="9">
        <f>B7/S7</f>
        <v>0.35874730021598272</v>
      </c>
      <c r="U7" s="9">
        <f>F7/S7</f>
        <v>0.52051835853131745</v>
      </c>
      <c r="V7" s="9">
        <f>J7/S7</f>
        <v>9.208063354931606E-2</v>
      </c>
      <c r="W7" s="9">
        <f>N7/S7</f>
        <v>2.865370770338373E-2</v>
      </c>
      <c r="X7" s="2">
        <f>C7+G7+K7+O7</f>
        <v>13509</v>
      </c>
      <c r="Y7" s="10">
        <f>C7/X7</f>
        <v>0.30172477607520914</v>
      </c>
      <c r="Z7" s="10">
        <f>G7/X7</f>
        <v>0.51661855059589901</v>
      </c>
      <c r="AA7" s="10">
        <f>K7/X7</f>
        <v>0.15315715448959952</v>
      </c>
      <c r="AB7" s="10">
        <f>O7/X7</f>
        <v>2.8499518839292325E-2</v>
      </c>
    </row>
    <row r="8" spans="1:28" x14ac:dyDescent="0.35">
      <c r="A8" s="3" t="s">
        <v>32</v>
      </c>
      <c r="B8" s="3">
        <f>SUM(B5:B7)</f>
        <v>15492</v>
      </c>
      <c r="C8" s="3">
        <f>SUM(C5:C7)</f>
        <v>12585</v>
      </c>
      <c r="D8">
        <f t="shared" si="0"/>
        <v>-2907</v>
      </c>
      <c r="E8" s="11">
        <v>-0.188</v>
      </c>
      <c r="F8" s="3">
        <f>SUM(F5:F7)</f>
        <v>25860</v>
      </c>
      <c r="G8" s="3">
        <f>SUM(G5:G7)</f>
        <v>23678</v>
      </c>
      <c r="H8" s="3">
        <f>SUM(H5:H7)</f>
        <v>-2581</v>
      </c>
      <c r="I8" s="11">
        <v>-8.4000000000000005E-2</v>
      </c>
      <c r="J8" s="3">
        <f>SUM(J5:J7)</f>
        <v>5526</v>
      </c>
      <c r="K8" s="3">
        <f>SUM(K5:K7)</f>
        <v>9847</v>
      </c>
      <c r="L8" s="3">
        <f>SUM(L5:L7)</f>
        <v>5058</v>
      </c>
      <c r="M8" s="11">
        <v>0.78200000000000003</v>
      </c>
      <c r="N8" s="3">
        <f>SUM(N5:N7)</f>
        <v>891</v>
      </c>
      <c r="O8" s="3">
        <f>SUM(O5:O7)</f>
        <v>867</v>
      </c>
      <c r="P8" s="3">
        <f>SUM(P5:P7)</f>
        <v>-62</v>
      </c>
      <c r="Q8" s="11">
        <v>-2.7E-2</v>
      </c>
      <c r="R8" s="12" t="s">
        <v>32</v>
      </c>
      <c r="S8" s="13">
        <f>B8+F8+J8+N8</f>
        <v>47769</v>
      </c>
      <c r="T8" s="14">
        <f>B8/S8</f>
        <v>0.32431074546253846</v>
      </c>
      <c r="U8" s="14">
        <f>F8/S8</f>
        <v>0.54135527224769198</v>
      </c>
      <c r="V8" s="14">
        <f>J8/S8</f>
        <v>0.11568171826917038</v>
      </c>
      <c r="W8" s="14">
        <f>N8/S8</f>
        <v>1.8652264020599132E-2</v>
      </c>
      <c r="X8" s="15">
        <f>C8+G8+K8+O8</f>
        <v>46977</v>
      </c>
      <c r="Y8" s="16" t="s">
        <v>82</v>
      </c>
      <c r="Z8" s="16">
        <f>G8/X8</f>
        <v>0.50403388892436729</v>
      </c>
      <c r="AA8" s="16">
        <f>K8/X8</f>
        <v>0.20961321497754221</v>
      </c>
      <c r="AB8" s="16">
        <f>O8/X8</f>
        <v>1.8455840091959896E-2</v>
      </c>
    </row>
    <row r="9" spans="1:28" x14ac:dyDescent="0.35">
      <c r="B9">
        <v>15492</v>
      </c>
      <c r="C9">
        <v>14614</v>
      </c>
    </row>
    <row r="10" spans="1:28" x14ac:dyDescent="0.35">
      <c r="R10" s="25"/>
    </row>
  </sheetData>
  <mergeCells count="3">
    <mergeCell ref="R3:R4"/>
    <mergeCell ref="T3:W3"/>
    <mergeCell ref="Y3:A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2243A-E4D5-497E-AEB2-8DD834884632}">
  <dimension ref="A3:Q24"/>
  <sheetViews>
    <sheetView topLeftCell="A16" workbookViewId="0">
      <selection activeCell="D24" sqref="D24"/>
    </sheetView>
  </sheetViews>
  <sheetFormatPr baseColWidth="10" defaultRowHeight="14.5" x14ac:dyDescent="0.35"/>
  <sheetData>
    <row r="3" spans="1:17" x14ac:dyDescent="0.35">
      <c r="A3" s="3" t="s">
        <v>33</v>
      </c>
      <c r="B3" s="3" t="s">
        <v>34</v>
      </c>
      <c r="C3" s="3" t="s">
        <v>35</v>
      </c>
      <c r="D3" s="3" t="s">
        <v>36</v>
      </c>
      <c r="E3" s="3" t="s">
        <v>37</v>
      </c>
      <c r="F3" s="3" t="s">
        <v>7</v>
      </c>
      <c r="G3" s="3" t="s">
        <v>38</v>
      </c>
      <c r="H3" s="3" t="s">
        <v>39</v>
      </c>
      <c r="I3" s="3" t="s">
        <v>40</v>
      </c>
      <c r="J3" s="3" t="s">
        <v>41</v>
      </c>
      <c r="K3" s="3" t="s">
        <v>42</v>
      </c>
      <c r="L3" s="3" t="s">
        <v>43</v>
      </c>
      <c r="M3" s="3" t="s">
        <v>44</v>
      </c>
      <c r="N3" s="3" t="s">
        <v>15</v>
      </c>
      <c r="O3" s="3" t="s">
        <v>16</v>
      </c>
      <c r="P3" s="3" t="s">
        <v>45</v>
      </c>
      <c r="Q3" s="3" t="s">
        <v>45</v>
      </c>
    </row>
    <row r="4" spans="1:17" x14ac:dyDescent="0.35">
      <c r="A4" t="s">
        <v>46</v>
      </c>
      <c r="B4">
        <v>146</v>
      </c>
      <c r="C4">
        <v>112</v>
      </c>
      <c r="D4">
        <f>C4-B4</f>
        <v>-34</v>
      </c>
      <c r="E4" s="7">
        <f>(C4-B4)/B4</f>
        <v>-0.23287671232876711</v>
      </c>
      <c r="F4">
        <v>312</v>
      </c>
      <c r="G4">
        <v>326</v>
      </c>
      <c r="H4">
        <f>G4-F4</f>
        <v>14</v>
      </c>
      <c r="I4" s="7">
        <f>(G4-F4)/F4</f>
        <v>4.4871794871794872E-2</v>
      </c>
      <c r="J4">
        <v>39</v>
      </c>
      <c r="K4">
        <v>47</v>
      </c>
      <c r="L4">
        <f>K4-J4</f>
        <v>8</v>
      </c>
      <c r="M4" s="7">
        <f>(K4-J4)/J4</f>
        <v>0.20512820512820512</v>
      </c>
      <c r="N4">
        <v>19</v>
      </c>
      <c r="O4">
        <v>13</v>
      </c>
      <c r="P4">
        <f>O4-N4</f>
        <v>-6</v>
      </c>
      <c r="Q4" s="7">
        <v>-0.316</v>
      </c>
    </row>
    <row r="5" spans="1:17" x14ac:dyDescent="0.35">
      <c r="A5" t="s">
        <v>47</v>
      </c>
      <c r="B5">
        <v>894</v>
      </c>
      <c r="C5">
        <v>689</v>
      </c>
      <c r="D5">
        <f t="shared" ref="D5:D12" si="0">C5-B5</f>
        <v>-205</v>
      </c>
      <c r="E5" s="7">
        <f t="shared" ref="E5:E12" si="1">(C5-B5)/B5</f>
        <v>-0.22930648769574943</v>
      </c>
      <c r="F5">
        <v>1535</v>
      </c>
      <c r="G5">
        <v>1656</v>
      </c>
      <c r="H5">
        <f t="shared" ref="H5:H12" si="2">G5-F5</f>
        <v>121</v>
      </c>
      <c r="I5" s="7">
        <f t="shared" ref="I5:I12" si="3">(G5-F5)/F5</f>
        <v>7.8827361563517911E-2</v>
      </c>
      <c r="J5">
        <v>244</v>
      </c>
      <c r="K5">
        <v>439</v>
      </c>
      <c r="L5">
        <f t="shared" ref="L5:L12" si="4">K5-J5</f>
        <v>195</v>
      </c>
      <c r="M5" s="7">
        <f t="shared" ref="M5:M12" si="5">(K5-J5)/J5</f>
        <v>0.79918032786885251</v>
      </c>
      <c r="N5">
        <v>16</v>
      </c>
      <c r="O5">
        <v>29</v>
      </c>
      <c r="P5">
        <f t="shared" ref="P5:P12" si="6">O5-N5</f>
        <v>13</v>
      </c>
      <c r="Q5" s="7">
        <f t="shared" ref="Q5:Q12" si="7">(O5-N5)/N5</f>
        <v>0.8125</v>
      </c>
    </row>
    <row r="6" spans="1:17" x14ac:dyDescent="0.35">
      <c r="A6" t="s">
        <v>76</v>
      </c>
      <c r="B6">
        <v>145</v>
      </c>
      <c r="C6">
        <v>114</v>
      </c>
      <c r="D6">
        <f t="shared" si="0"/>
        <v>-31</v>
      </c>
      <c r="E6" s="7">
        <f t="shared" si="1"/>
        <v>-0.21379310344827587</v>
      </c>
      <c r="F6">
        <v>221</v>
      </c>
      <c r="G6">
        <v>244</v>
      </c>
      <c r="H6">
        <f t="shared" si="2"/>
        <v>23</v>
      </c>
      <c r="I6" s="7">
        <f t="shared" si="3"/>
        <v>0.10407239819004525</v>
      </c>
      <c r="J6">
        <v>50</v>
      </c>
      <c r="K6">
        <v>47</v>
      </c>
      <c r="L6">
        <f t="shared" si="4"/>
        <v>-3</v>
      </c>
      <c r="M6" s="7">
        <f t="shared" si="5"/>
        <v>-0.06</v>
      </c>
      <c r="N6">
        <v>0</v>
      </c>
      <c r="O6">
        <v>0</v>
      </c>
      <c r="P6">
        <f t="shared" si="6"/>
        <v>0</v>
      </c>
      <c r="Q6" s="7">
        <v>0</v>
      </c>
    </row>
    <row r="7" spans="1:17" x14ac:dyDescent="0.35">
      <c r="A7" t="s">
        <v>48</v>
      </c>
      <c r="B7">
        <v>74</v>
      </c>
      <c r="C7">
        <v>69</v>
      </c>
      <c r="D7">
        <f t="shared" si="0"/>
        <v>-5</v>
      </c>
      <c r="E7" s="7">
        <v>-9.5000000000000001E-2</v>
      </c>
      <c r="F7">
        <v>116</v>
      </c>
      <c r="G7">
        <v>116</v>
      </c>
      <c r="H7">
        <f t="shared" si="2"/>
        <v>0</v>
      </c>
      <c r="I7" s="7">
        <f t="shared" si="3"/>
        <v>0</v>
      </c>
      <c r="J7">
        <v>5</v>
      </c>
      <c r="K7">
        <v>10</v>
      </c>
      <c r="L7">
        <f t="shared" si="4"/>
        <v>5</v>
      </c>
      <c r="M7" s="7">
        <f t="shared" si="5"/>
        <v>1</v>
      </c>
      <c r="N7">
        <v>0</v>
      </c>
      <c r="O7">
        <v>0</v>
      </c>
      <c r="P7">
        <f t="shared" si="6"/>
        <v>0</v>
      </c>
      <c r="Q7" s="7" t="e">
        <f t="shared" si="7"/>
        <v>#DIV/0!</v>
      </c>
    </row>
    <row r="8" spans="1:17" x14ac:dyDescent="0.35">
      <c r="A8" t="s">
        <v>49</v>
      </c>
      <c r="B8">
        <v>887</v>
      </c>
      <c r="C8">
        <v>801</v>
      </c>
      <c r="D8">
        <f t="shared" si="0"/>
        <v>-86</v>
      </c>
      <c r="E8" s="7">
        <f t="shared" si="1"/>
        <v>-9.6956031567080048E-2</v>
      </c>
      <c r="F8">
        <v>1054</v>
      </c>
      <c r="G8">
        <v>983</v>
      </c>
      <c r="H8">
        <f t="shared" si="2"/>
        <v>-71</v>
      </c>
      <c r="I8" s="7">
        <f t="shared" si="3"/>
        <v>-6.7362428842504748E-2</v>
      </c>
      <c r="J8">
        <v>114</v>
      </c>
      <c r="K8">
        <v>200</v>
      </c>
      <c r="L8">
        <f t="shared" si="4"/>
        <v>86</v>
      </c>
      <c r="M8" s="7">
        <f t="shared" si="5"/>
        <v>0.75438596491228072</v>
      </c>
      <c r="N8">
        <v>46</v>
      </c>
      <c r="O8">
        <v>39</v>
      </c>
      <c r="P8">
        <f t="shared" si="6"/>
        <v>-7</v>
      </c>
      <c r="Q8" s="7">
        <f t="shared" si="7"/>
        <v>-0.15217391304347827</v>
      </c>
    </row>
    <row r="9" spans="1:17" x14ac:dyDescent="0.35">
      <c r="A9" t="s">
        <v>50</v>
      </c>
      <c r="B9">
        <v>1545</v>
      </c>
      <c r="C9">
        <v>1316</v>
      </c>
      <c r="D9">
        <f t="shared" si="0"/>
        <v>-229</v>
      </c>
      <c r="E9" s="7">
        <f t="shared" si="1"/>
        <v>-0.14822006472491908</v>
      </c>
      <c r="F9">
        <v>2105</v>
      </c>
      <c r="G9">
        <v>1930</v>
      </c>
      <c r="H9">
        <f t="shared" si="2"/>
        <v>-175</v>
      </c>
      <c r="I9" s="7">
        <f t="shared" si="3"/>
        <v>-8.3135391923990498E-2</v>
      </c>
      <c r="J9">
        <v>246</v>
      </c>
      <c r="K9">
        <v>341</v>
      </c>
      <c r="L9">
        <f t="shared" si="4"/>
        <v>95</v>
      </c>
      <c r="M9" s="7">
        <f t="shared" si="5"/>
        <v>0.38617886178861788</v>
      </c>
      <c r="N9">
        <v>272</v>
      </c>
      <c r="O9">
        <v>254</v>
      </c>
      <c r="P9">
        <f t="shared" si="6"/>
        <v>-18</v>
      </c>
      <c r="Q9" s="7">
        <f t="shared" si="7"/>
        <v>-6.6176470588235295E-2</v>
      </c>
    </row>
    <row r="10" spans="1:17" x14ac:dyDescent="0.35">
      <c r="A10" t="s">
        <v>51</v>
      </c>
      <c r="B10">
        <v>160</v>
      </c>
      <c r="C10">
        <v>130</v>
      </c>
      <c r="D10">
        <f t="shared" si="0"/>
        <v>-30</v>
      </c>
      <c r="E10" s="7">
        <f t="shared" si="1"/>
        <v>-0.1875</v>
      </c>
      <c r="F10">
        <v>366</v>
      </c>
      <c r="G10">
        <v>266</v>
      </c>
      <c r="H10">
        <f t="shared" si="2"/>
        <v>-100</v>
      </c>
      <c r="I10" s="7">
        <f t="shared" si="3"/>
        <v>-0.27322404371584702</v>
      </c>
      <c r="J10">
        <v>134</v>
      </c>
      <c r="K10">
        <v>236</v>
      </c>
      <c r="L10">
        <f t="shared" si="4"/>
        <v>102</v>
      </c>
      <c r="M10" s="7">
        <f t="shared" si="5"/>
        <v>0.76119402985074625</v>
      </c>
      <c r="N10">
        <v>2</v>
      </c>
      <c r="O10">
        <v>6</v>
      </c>
      <c r="P10">
        <f t="shared" si="6"/>
        <v>4</v>
      </c>
      <c r="Q10" s="7">
        <v>2</v>
      </c>
    </row>
    <row r="11" spans="1:17" x14ac:dyDescent="0.35">
      <c r="A11" t="s">
        <v>52</v>
      </c>
      <c r="B11">
        <v>1132</v>
      </c>
      <c r="C11">
        <v>847</v>
      </c>
      <c r="D11">
        <f t="shared" si="0"/>
        <v>-285</v>
      </c>
      <c r="E11" s="7">
        <f t="shared" si="1"/>
        <v>-0.25176678445229683</v>
      </c>
      <c r="F11">
        <v>1521</v>
      </c>
      <c r="G11">
        <v>1458</v>
      </c>
      <c r="H11">
        <f t="shared" si="2"/>
        <v>-63</v>
      </c>
      <c r="I11" s="7">
        <f t="shared" si="3"/>
        <v>-4.142011834319527E-2</v>
      </c>
      <c r="J11">
        <v>447</v>
      </c>
      <c r="K11">
        <v>749</v>
      </c>
      <c r="L11">
        <f t="shared" si="4"/>
        <v>302</v>
      </c>
      <c r="M11" s="7">
        <f t="shared" si="5"/>
        <v>0.67561521252796419</v>
      </c>
      <c r="N11">
        <v>43</v>
      </c>
      <c r="O11">
        <v>44</v>
      </c>
      <c r="P11">
        <f t="shared" si="6"/>
        <v>1</v>
      </c>
      <c r="Q11" s="7">
        <f t="shared" si="7"/>
        <v>2.3255813953488372E-2</v>
      </c>
    </row>
    <row r="12" spans="1:17" x14ac:dyDescent="0.35">
      <c r="A12" s="17" t="s">
        <v>31</v>
      </c>
      <c r="B12" s="17">
        <f>SUM(B4:B11)</f>
        <v>4983</v>
      </c>
      <c r="C12" s="17">
        <f>SUM(C4:C11)</f>
        <v>4078</v>
      </c>
      <c r="D12" s="17">
        <f t="shared" si="0"/>
        <v>-905</v>
      </c>
      <c r="E12" s="18">
        <f t="shared" si="1"/>
        <v>-0.1816174994982942</v>
      </c>
      <c r="F12" s="17">
        <f>SUM(F4:F11)</f>
        <v>7230</v>
      </c>
      <c r="G12" s="17">
        <f>SUM(G4:G11)</f>
        <v>6979</v>
      </c>
      <c r="H12" s="17">
        <f t="shared" si="2"/>
        <v>-251</v>
      </c>
      <c r="I12" s="18">
        <f t="shared" si="3"/>
        <v>-3.4716459197787E-2</v>
      </c>
      <c r="J12" s="17">
        <f>SUM(J4:J11)</f>
        <v>1279</v>
      </c>
      <c r="K12" s="17">
        <f>SUM(K4:K11)</f>
        <v>2069</v>
      </c>
      <c r="L12" s="17">
        <f t="shared" si="4"/>
        <v>790</v>
      </c>
      <c r="M12" s="18">
        <f t="shared" si="5"/>
        <v>0.61767005473025804</v>
      </c>
      <c r="N12" s="17">
        <f>SUM(N4:N11)</f>
        <v>398</v>
      </c>
      <c r="O12" s="17">
        <f>SUM(O4:O11)</f>
        <v>385</v>
      </c>
      <c r="P12" s="17">
        <f t="shared" si="6"/>
        <v>-13</v>
      </c>
      <c r="Q12" s="18">
        <f t="shared" si="7"/>
        <v>-3.2663316582914576E-2</v>
      </c>
    </row>
    <row r="14" spans="1:17" x14ac:dyDescent="0.35">
      <c r="A14" s="38" t="s">
        <v>83</v>
      </c>
      <c r="B14" s="26"/>
      <c r="C14" s="40" t="s">
        <v>1</v>
      </c>
      <c r="D14" s="41"/>
      <c r="E14" s="41"/>
      <c r="F14" s="41"/>
      <c r="G14" s="27"/>
      <c r="H14" s="42" t="s">
        <v>2</v>
      </c>
      <c r="I14" s="43"/>
      <c r="J14" s="43"/>
      <c r="K14" s="43"/>
    </row>
    <row r="15" spans="1:17" ht="72.5" x14ac:dyDescent="0.35">
      <c r="A15" s="39"/>
      <c r="B15" s="28" t="s">
        <v>19</v>
      </c>
      <c r="C15" s="28" t="s">
        <v>20</v>
      </c>
      <c r="D15" s="28" t="s">
        <v>21</v>
      </c>
      <c r="E15" s="28" t="s">
        <v>22</v>
      </c>
      <c r="F15" s="28" t="s">
        <v>23</v>
      </c>
      <c r="G15" s="29" t="s">
        <v>24</v>
      </c>
      <c r="H15" s="29" t="s">
        <v>25</v>
      </c>
      <c r="I15" s="29" t="s">
        <v>26</v>
      </c>
      <c r="J15" s="29" t="s">
        <v>27</v>
      </c>
      <c r="K15" s="29" t="s">
        <v>28</v>
      </c>
    </row>
    <row r="16" spans="1:17" x14ac:dyDescent="0.35">
      <c r="A16" s="30" t="s">
        <v>46</v>
      </c>
      <c r="B16" s="31">
        <f>B4+F4+J4+N4</f>
        <v>516</v>
      </c>
      <c r="C16" s="32">
        <f>B4/B16</f>
        <v>0.28294573643410853</v>
      </c>
      <c r="D16" s="32">
        <f>F4/B16</f>
        <v>0.60465116279069764</v>
      </c>
      <c r="E16" s="32">
        <f>J4/B16</f>
        <v>7.5581395348837205E-2</v>
      </c>
      <c r="F16" s="32">
        <f>N4/B16</f>
        <v>3.6821705426356592E-2</v>
      </c>
      <c r="G16" s="31">
        <f>C4+G4+K4+O4</f>
        <v>498</v>
      </c>
      <c r="H16" s="32">
        <f>C4/G16</f>
        <v>0.22489959839357429</v>
      </c>
      <c r="I16" s="32">
        <f>G4/G16</f>
        <v>0.65461847389558236</v>
      </c>
      <c r="J16" s="32">
        <f>K4/G16</f>
        <v>9.4377510040160636E-2</v>
      </c>
      <c r="K16" s="32">
        <f>O4/G16</f>
        <v>2.6104417670682729E-2</v>
      </c>
    </row>
    <row r="17" spans="1:11" ht="29" x14ac:dyDescent="0.35">
      <c r="A17" s="30" t="s">
        <v>47</v>
      </c>
      <c r="B17" s="31">
        <f t="shared" ref="B17:B18" si="8">B5+F5+J5+N5</f>
        <v>2689</v>
      </c>
      <c r="C17" s="32">
        <f t="shared" ref="C17:C18" si="9">B5/B17</f>
        <v>0.33246560059501673</v>
      </c>
      <c r="D17" s="32">
        <f t="shared" ref="D17:D18" si="10">F5/B17</f>
        <v>0.57084417999256232</v>
      </c>
      <c r="E17" s="32">
        <f t="shared" ref="E17:E18" si="11">J5/B17</f>
        <v>9.0740052063964294E-2</v>
      </c>
      <c r="F17" s="32">
        <f t="shared" ref="F17:F18" si="12">N5/B17</f>
        <v>5.9501673484566751E-3</v>
      </c>
      <c r="G17" s="31">
        <f t="shared" ref="G17:G18" si="13">C5+G5+K5+O5</f>
        <v>2813</v>
      </c>
      <c r="H17" s="32">
        <f t="shared" ref="H17:H18" si="14">C5/G17</f>
        <v>0.24493423391397084</v>
      </c>
      <c r="I17" s="32">
        <f t="shared" ref="I17:I18" si="15">G5/G17</f>
        <v>0.58869534305012439</v>
      </c>
      <c r="J17" s="32">
        <f t="shared" ref="J17:J18" si="16">K5/G17</f>
        <v>0.15606114468538926</v>
      </c>
      <c r="K17" s="32">
        <f t="shared" ref="K17:K18" si="17">O5/G17</f>
        <v>1.0309278350515464E-2</v>
      </c>
    </row>
    <row r="18" spans="1:11" x14ac:dyDescent="0.35">
      <c r="A18" s="30" t="s">
        <v>76</v>
      </c>
      <c r="B18" s="31">
        <f t="shared" si="8"/>
        <v>416</v>
      </c>
      <c r="C18" s="32">
        <f t="shared" si="9"/>
        <v>0.34855769230769229</v>
      </c>
      <c r="D18" s="32">
        <f t="shared" si="10"/>
        <v>0.53125</v>
      </c>
      <c r="E18" s="32">
        <f t="shared" si="11"/>
        <v>0.1201923076923077</v>
      </c>
      <c r="F18" s="32">
        <f t="shared" si="12"/>
        <v>0</v>
      </c>
      <c r="G18" s="31">
        <f t="shared" si="13"/>
        <v>405</v>
      </c>
      <c r="H18" s="32">
        <f t="shared" si="14"/>
        <v>0.2814814814814815</v>
      </c>
      <c r="I18" s="32">
        <f t="shared" si="15"/>
        <v>0.60246913580246919</v>
      </c>
      <c r="J18" s="32">
        <f t="shared" si="16"/>
        <v>0.11604938271604938</v>
      </c>
      <c r="K18" s="32">
        <f t="shared" si="17"/>
        <v>0</v>
      </c>
    </row>
    <row r="19" spans="1:11" x14ac:dyDescent="0.35">
      <c r="A19" s="30" t="s">
        <v>48</v>
      </c>
      <c r="B19" s="31">
        <f t="shared" ref="B19:B24" si="18">B7+F7+J7+N7</f>
        <v>195</v>
      </c>
      <c r="C19" s="32">
        <f t="shared" ref="C19:C24" si="19">B7/B19</f>
        <v>0.37948717948717947</v>
      </c>
      <c r="D19" s="32">
        <f t="shared" ref="D19:D24" si="20">F7/B19</f>
        <v>0.59487179487179487</v>
      </c>
      <c r="E19" s="32">
        <f t="shared" ref="E19:E24" si="21">J7/B19</f>
        <v>2.564102564102564E-2</v>
      </c>
      <c r="F19" s="32">
        <f t="shared" ref="F19:F24" si="22">N7/B19</f>
        <v>0</v>
      </c>
      <c r="G19" s="31">
        <f t="shared" ref="G19:G24" si="23">C7+G7+K7+O7</f>
        <v>195</v>
      </c>
      <c r="H19" s="32">
        <f t="shared" ref="H19:H24" si="24">C7/G19</f>
        <v>0.35384615384615387</v>
      </c>
      <c r="I19" s="32">
        <f t="shared" ref="I19:I24" si="25">G7/G19</f>
        <v>0.59487179487179487</v>
      </c>
      <c r="J19" s="32">
        <f t="shared" ref="J19:J24" si="26">K7/G19</f>
        <v>5.128205128205128E-2</v>
      </c>
      <c r="K19" s="32">
        <f t="shared" ref="K19:K24" si="27">O7/G19</f>
        <v>0</v>
      </c>
    </row>
    <row r="20" spans="1:11" x14ac:dyDescent="0.35">
      <c r="A20" s="30" t="s">
        <v>49</v>
      </c>
      <c r="B20" s="31">
        <f t="shared" si="18"/>
        <v>2101</v>
      </c>
      <c r="C20" s="32">
        <f t="shared" si="19"/>
        <v>0.4221799143265112</v>
      </c>
      <c r="D20" s="32">
        <f t="shared" si="20"/>
        <v>0.50166587339362212</v>
      </c>
      <c r="E20" s="32">
        <f t="shared" si="21"/>
        <v>5.4259876249405044E-2</v>
      </c>
      <c r="F20" s="32">
        <f t="shared" si="22"/>
        <v>2.1894336030461686E-2</v>
      </c>
      <c r="G20" s="31">
        <f t="shared" si="23"/>
        <v>2023</v>
      </c>
      <c r="H20" s="32">
        <f t="shared" si="24"/>
        <v>0.39594661393969355</v>
      </c>
      <c r="I20" s="32">
        <f t="shared" si="25"/>
        <v>0.48591201186356897</v>
      </c>
      <c r="J20" s="32">
        <f t="shared" si="26"/>
        <v>9.8863074641621349E-2</v>
      </c>
      <c r="K20" s="32">
        <f t="shared" si="27"/>
        <v>1.9278299555116164E-2</v>
      </c>
    </row>
    <row r="21" spans="1:11" x14ac:dyDescent="0.35">
      <c r="A21" s="30" t="s">
        <v>50</v>
      </c>
      <c r="B21" s="31">
        <f t="shared" si="18"/>
        <v>4168</v>
      </c>
      <c r="C21" s="32">
        <f t="shared" si="19"/>
        <v>0.3706813819577735</v>
      </c>
      <c r="D21" s="32">
        <f t="shared" si="20"/>
        <v>0.5050383877159309</v>
      </c>
      <c r="E21" s="32">
        <f t="shared" si="21"/>
        <v>5.9021113243761997E-2</v>
      </c>
      <c r="F21" s="32">
        <f t="shared" si="22"/>
        <v>6.5259117082533583E-2</v>
      </c>
      <c r="G21" s="31">
        <f t="shared" si="23"/>
        <v>3841</v>
      </c>
      <c r="H21" s="32">
        <f t="shared" si="24"/>
        <v>0.3426191096068732</v>
      </c>
      <c r="I21" s="32">
        <f t="shared" si="25"/>
        <v>0.5024733142410831</v>
      </c>
      <c r="J21" s="32">
        <f t="shared" si="26"/>
        <v>8.8778963811507419E-2</v>
      </c>
      <c r="K21" s="32">
        <f t="shared" si="27"/>
        <v>6.6128612340536325E-2</v>
      </c>
    </row>
    <row r="22" spans="1:11" x14ac:dyDescent="0.35">
      <c r="A22" s="30" t="s">
        <v>51</v>
      </c>
      <c r="B22" s="31">
        <f t="shared" si="18"/>
        <v>662</v>
      </c>
      <c r="C22" s="32">
        <f t="shared" si="19"/>
        <v>0.24169184290030213</v>
      </c>
      <c r="D22" s="32">
        <f t="shared" si="20"/>
        <v>0.55287009063444104</v>
      </c>
      <c r="E22" s="32">
        <f t="shared" si="21"/>
        <v>0.20241691842900303</v>
      </c>
      <c r="F22" s="32">
        <f t="shared" si="22"/>
        <v>3.0211480362537764E-3</v>
      </c>
      <c r="G22" s="31">
        <f t="shared" si="23"/>
        <v>638</v>
      </c>
      <c r="H22" s="32">
        <f t="shared" si="24"/>
        <v>0.20376175548589343</v>
      </c>
      <c r="I22" s="32">
        <f t="shared" si="25"/>
        <v>0.41692789968652039</v>
      </c>
      <c r="J22" s="32">
        <f t="shared" si="26"/>
        <v>0.36990595611285265</v>
      </c>
      <c r="K22" s="32">
        <f t="shared" si="27"/>
        <v>9.4043887147335428E-3</v>
      </c>
    </row>
    <row r="23" spans="1:11" x14ac:dyDescent="0.35">
      <c r="A23" s="33" t="s">
        <v>52</v>
      </c>
      <c r="B23" s="31">
        <f t="shared" si="18"/>
        <v>3143</v>
      </c>
      <c r="C23" s="32">
        <f t="shared" si="19"/>
        <v>0.3601654470251352</v>
      </c>
      <c r="D23" s="32">
        <f t="shared" si="20"/>
        <v>0.48393254852052181</v>
      </c>
      <c r="E23" s="32">
        <f t="shared" si="21"/>
        <v>0.14222080814508431</v>
      </c>
      <c r="F23" s="32">
        <f t="shared" si="22"/>
        <v>1.368119630925867E-2</v>
      </c>
      <c r="G23" s="31">
        <f t="shared" si="23"/>
        <v>3098</v>
      </c>
      <c r="H23" s="32">
        <f t="shared" si="24"/>
        <v>0.27340219496449319</v>
      </c>
      <c r="I23" s="32">
        <f t="shared" si="25"/>
        <v>0.47062621045836023</v>
      </c>
      <c r="J23" s="32">
        <f t="shared" si="26"/>
        <v>0.24176888315041964</v>
      </c>
      <c r="K23" s="32">
        <f t="shared" si="27"/>
        <v>1.4202711426726921E-2</v>
      </c>
    </row>
    <row r="24" spans="1:11" x14ac:dyDescent="0.35">
      <c r="A24" s="17" t="s">
        <v>31</v>
      </c>
      <c r="B24" s="34">
        <f t="shared" si="18"/>
        <v>13890</v>
      </c>
      <c r="C24" s="18">
        <f t="shared" si="19"/>
        <v>0.35874730021598272</v>
      </c>
      <c r="D24" s="18">
        <f t="shared" si="20"/>
        <v>0.52051835853131745</v>
      </c>
      <c r="E24" s="18">
        <f t="shared" si="21"/>
        <v>9.208063354931606E-2</v>
      </c>
      <c r="F24" s="18">
        <f t="shared" si="22"/>
        <v>2.865370770338373E-2</v>
      </c>
      <c r="G24" s="34">
        <f t="shared" si="23"/>
        <v>13511</v>
      </c>
      <c r="H24" s="18">
        <f t="shared" si="24"/>
        <v>0.30182814003404634</v>
      </c>
      <c r="I24" s="18">
        <f t="shared" si="25"/>
        <v>0.51654207682628972</v>
      </c>
      <c r="J24" s="18">
        <f t="shared" si="26"/>
        <v>0.15313448301384058</v>
      </c>
      <c r="K24" s="18">
        <f t="shared" si="27"/>
        <v>2.8495300125823401E-2</v>
      </c>
    </row>
  </sheetData>
  <mergeCells count="3">
    <mergeCell ref="A14:A15"/>
    <mergeCell ref="C14:F14"/>
    <mergeCell ref="H14:K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864A-FE91-4E28-A4E7-B8A47A541860}">
  <dimension ref="A2:Q28"/>
  <sheetViews>
    <sheetView topLeftCell="A18" workbookViewId="0">
      <selection activeCell="E30" sqref="E30"/>
    </sheetView>
  </sheetViews>
  <sheetFormatPr baseColWidth="10" defaultRowHeight="14.5" x14ac:dyDescent="0.35"/>
  <sheetData>
    <row r="2" spans="1:17" x14ac:dyDescent="0.35">
      <c r="A2" s="3" t="s">
        <v>33</v>
      </c>
      <c r="B2" s="3" t="s">
        <v>34</v>
      </c>
      <c r="C2" s="3" t="s">
        <v>35</v>
      </c>
      <c r="D2" s="3" t="s">
        <v>36</v>
      </c>
      <c r="E2" s="3" t="s">
        <v>37</v>
      </c>
      <c r="F2" s="3" t="s">
        <v>7</v>
      </c>
      <c r="G2" s="3" t="s">
        <v>38</v>
      </c>
      <c r="H2" s="3" t="s">
        <v>39</v>
      </c>
      <c r="I2" s="3" t="s">
        <v>40</v>
      </c>
      <c r="J2" s="3" t="s">
        <v>41</v>
      </c>
      <c r="K2" s="3" t="s">
        <v>42</v>
      </c>
      <c r="L2" s="3" t="s">
        <v>43</v>
      </c>
      <c r="M2" s="3" t="s">
        <v>44</v>
      </c>
      <c r="N2" s="3" t="s">
        <v>15</v>
      </c>
      <c r="O2" s="3" t="s">
        <v>16</v>
      </c>
      <c r="P2" s="3" t="s">
        <v>45</v>
      </c>
      <c r="Q2" s="3" t="s">
        <v>45</v>
      </c>
    </row>
    <row r="3" spans="1:17" x14ac:dyDescent="0.35">
      <c r="A3" t="s">
        <v>77</v>
      </c>
      <c r="B3">
        <v>57</v>
      </c>
      <c r="C3">
        <v>46</v>
      </c>
      <c r="D3">
        <f>C3-B3</f>
        <v>-11</v>
      </c>
      <c r="E3" s="7">
        <f>(C3-B3)/B3</f>
        <v>-0.19298245614035087</v>
      </c>
      <c r="F3">
        <v>186</v>
      </c>
      <c r="G3">
        <v>175</v>
      </c>
      <c r="H3">
        <f>G3-F3</f>
        <v>-11</v>
      </c>
      <c r="I3" s="7">
        <f>(G3-F3)/F3</f>
        <v>-5.9139784946236562E-2</v>
      </c>
      <c r="J3">
        <v>43</v>
      </c>
      <c r="K3">
        <v>41</v>
      </c>
      <c r="L3">
        <f t="shared" ref="L3:L13" si="0">K3-J3</f>
        <v>-2</v>
      </c>
      <c r="M3" s="7">
        <f t="shared" ref="M3:M13" si="1">(K3-J3)/J3</f>
        <v>-4.6511627906976744E-2</v>
      </c>
      <c r="N3">
        <v>0</v>
      </c>
      <c r="O3">
        <v>0</v>
      </c>
      <c r="P3">
        <f>O3-N3</f>
        <v>0</v>
      </c>
      <c r="Q3" s="7">
        <v>0</v>
      </c>
    </row>
    <row r="4" spans="1:17" x14ac:dyDescent="0.35">
      <c r="A4" t="s">
        <v>68</v>
      </c>
      <c r="B4">
        <v>53</v>
      </c>
      <c r="C4">
        <v>52</v>
      </c>
      <c r="D4">
        <f t="shared" ref="D4:D13" si="2">C4-B4</f>
        <v>-1</v>
      </c>
      <c r="E4" s="7">
        <f t="shared" ref="E4:E13" si="3">(C4-B4)/B4</f>
        <v>-1.8867924528301886E-2</v>
      </c>
      <c r="F4">
        <v>109</v>
      </c>
      <c r="G4">
        <v>111</v>
      </c>
      <c r="H4">
        <f t="shared" ref="H4:H13" si="4">G4-F4</f>
        <v>2</v>
      </c>
      <c r="I4" s="7">
        <f t="shared" ref="I4:I13" si="5">(G4-F4)/F4</f>
        <v>1.834862385321101E-2</v>
      </c>
      <c r="J4">
        <v>59</v>
      </c>
      <c r="K4">
        <v>58</v>
      </c>
      <c r="L4">
        <f t="shared" si="0"/>
        <v>-1</v>
      </c>
      <c r="M4" s="7">
        <f t="shared" si="1"/>
        <v>-1.6949152542372881E-2</v>
      </c>
      <c r="N4">
        <v>28</v>
      </c>
      <c r="O4">
        <v>28</v>
      </c>
      <c r="P4">
        <f t="shared" ref="P4:P13" si="6">O4-N4</f>
        <v>0</v>
      </c>
      <c r="Q4" s="7">
        <v>0</v>
      </c>
    </row>
    <row r="5" spans="1:17" x14ac:dyDescent="0.35">
      <c r="A5" t="s">
        <v>69</v>
      </c>
      <c r="B5">
        <v>404</v>
      </c>
      <c r="C5">
        <v>321</v>
      </c>
      <c r="D5">
        <f t="shared" si="2"/>
        <v>-83</v>
      </c>
      <c r="E5" s="7">
        <f t="shared" si="3"/>
        <v>-0.20544554455445543</v>
      </c>
      <c r="F5">
        <v>680</v>
      </c>
      <c r="G5">
        <v>600</v>
      </c>
      <c r="H5">
        <f t="shared" si="4"/>
        <v>-80</v>
      </c>
      <c r="I5" s="7">
        <f t="shared" si="5"/>
        <v>-0.11764705882352941</v>
      </c>
      <c r="J5">
        <v>105</v>
      </c>
      <c r="K5">
        <v>253</v>
      </c>
      <c r="L5">
        <f t="shared" si="0"/>
        <v>148</v>
      </c>
      <c r="M5" s="7">
        <f t="shared" si="1"/>
        <v>1.4095238095238096</v>
      </c>
      <c r="N5">
        <v>19</v>
      </c>
      <c r="O5">
        <v>23</v>
      </c>
      <c r="P5">
        <f t="shared" si="6"/>
        <v>4</v>
      </c>
      <c r="Q5" s="7">
        <f t="shared" ref="Q5:Q13" si="7">(O5-N5)/N5</f>
        <v>0.21052631578947367</v>
      </c>
    </row>
    <row r="6" spans="1:17" x14ac:dyDescent="0.35">
      <c r="A6" t="s">
        <v>70</v>
      </c>
      <c r="B6">
        <v>151</v>
      </c>
      <c r="C6">
        <v>109</v>
      </c>
      <c r="D6">
        <f t="shared" si="2"/>
        <v>-42</v>
      </c>
      <c r="E6" s="7">
        <f t="shared" si="3"/>
        <v>-0.27814569536423839</v>
      </c>
      <c r="F6">
        <v>365</v>
      </c>
      <c r="G6">
        <v>358</v>
      </c>
      <c r="H6">
        <f t="shared" si="4"/>
        <v>-7</v>
      </c>
      <c r="I6" s="7">
        <f t="shared" si="5"/>
        <v>-1.9178082191780823E-2</v>
      </c>
      <c r="J6">
        <v>126</v>
      </c>
      <c r="K6">
        <v>184</v>
      </c>
      <c r="L6">
        <f t="shared" si="0"/>
        <v>58</v>
      </c>
      <c r="M6" s="7">
        <f t="shared" si="1"/>
        <v>0.46031746031746029</v>
      </c>
      <c r="N6">
        <v>0</v>
      </c>
      <c r="O6">
        <v>0</v>
      </c>
      <c r="P6">
        <f t="shared" si="6"/>
        <v>0</v>
      </c>
      <c r="Q6" s="7">
        <v>0</v>
      </c>
    </row>
    <row r="7" spans="1:17" x14ac:dyDescent="0.35">
      <c r="A7" t="s">
        <v>78</v>
      </c>
      <c r="B7">
        <v>134</v>
      </c>
      <c r="C7">
        <v>136</v>
      </c>
      <c r="D7">
        <f t="shared" si="2"/>
        <v>2</v>
      </c>
      <c r="E7" s="7">
        <f t="shared" si="3"/>
        <v>1.4925373134328358E-2</v>
      </c>
      <c r="F7">
        <v>268</v>
      </c>
      <c r="G7">
        <v>285</v>
      </c>
      <c r="H7">
        <f t="shared" si="4"/>
        <v>17</v>
      </c>
      <c r="I7" s="7">
        <f t="shared" si="5"/>
        <v>6.3432835820895525E-2</v>
      </c>
      <c r="J7">
        <v>59</v>
      </c>
      <c r="K7">
        <v>86</v>
      </c>
      <c r="L7">
        <f t="shared" si="0"/>
        <v>27</v>
      </c>
      <c r="M7" s="7">
        <f t="shared" si="1"/>
        <v>0.4576271186440678</v>
      </c>
      <c r="N7">
        <v>9</v>
      </c>
      <c r="O7">
        <v>11</v>
      </c>
      <c r="P7">
        <f t="shared" si="6"/>
        <v>2</v>
      </c>
      <c r="Q7" s="7">
        <v>0.222</v>
      </c>
    </row>
    <row r="8" spans="1:17" x14ac:dyDescent="0.35">
      <c r="A8" t="s">
        <v>71</v>
      </c>
      <c r="B8">
        <v>173</v>
      </c>
      <c r="C8">
        <v>160</v>
      </c>
      <c r="D8">
        <f t="shared" si="2"/>
        <v>-13</v>
      </c>
      <c r="E8" s="7">
        <f t="shared" si="3"/>
        <v>-7.5144508670520235E-2</v>
      </c>
      <c r="F8">
        <v>413</v>
      </c>
      <c r="G8">
        <v>396</v>
      </c>
      <c r="H8">
        <f t="shared" si="4"/>
        <v>-17</v>
      </c>
      <c r="I8" s="7">
        <f t="shared" si="5"/>
        <v>-4.1162227602905568E-2</v>
      </c>
      <c r="J8">
        <v>281</v>
      </c>
      <c r="K8">
        <v>329</v>
      </c>
      <c r="L8">
        <f t="shared" si="0"/>
        <v>48</v>
      </c>
      <c r="M8" s="7">
        <f t="shared" si="1"/>
        <v>0.1708185053380783</v>
      </c>
      <c r="N8">
        <v>51</v>
      </c>
      <c r="O8">
        <v>42</v>
      </c>
      <c r="P8">
        <f t="shared" si="6"/>
        <v>-9</v>
      </c>
      <c r="Q8" s="7">
        <f t="shared" si="7"/>
        <v>-0.17647058823529413</v>
      </c>
    </row>
    <row r="9" spans="1:17" x14ac:dyDescent="0.35">
      <c r="A9" t="s">
        <v>72</v>
      </c>
      <c r="B9">
        <v>89</v>
      </c>
      <c r="C9">
        <v>64</v>
      </c>
      <c r="D9">
        <f t="shared" si="2"/>
        <v>-25</v>
      </c>
      <c r="E9" s="7">
        <f t="shared" si="3"/>
        <v>-0.2808988764044944</v>
      </c>
      <c r="F9">
        <v>105</v>
      </c>
      <c r="G9">
        <v>108</v>
      </c>
      <c r="H9">
        <f t="shared" si="4"/>
        <v>3</v>
      </c>
      <c r="I9" s="7">
        <f t="shared" si="5"/>
        <v>2.8571428571428571E-2</v>
      </c>
      <c r="J9">
        <v>46</v>
      </c>
      <c r="K9">
        <v>54</v>
      </c>
      <c r="L9">
        <f t="shared" si="0"/>
        <v>8</v>
      </c>
      <c r="M9" s="7">
        <f t="shared" si="1"/>
        <v>0.17391304347826086</v>
      </c>
      <c r="N9">
        <v>0</v>
      </c>
      <c r="O9">
        <v>0</v>
      </c>
      <c r="P9">
        <f t="shared" si="6"/>
        <v>0</v>
      </c>
      <c r="Q9" s="7">
        <v>0</v>
      </c>
    </row>
    <row r="10" spans="1:17" x14ac:dyDescent="0.35">
      <c r="A10" t="s">
        <v>73</v>
      </c>
      <c r="B10">
        <v>662</v>
      </c>
      <c r="C10">
        <v>494</v>
      </c>
      <c r="D10">
        <f t="shared" si="2"/>
        <v>-168</v>
      </c>
      <c r="E10" s="7">
        <f t="shared" si="3"/>
        <v>-0.25377643504531722</v>
      </c>
      <c r="F10">
        <v>1858</v>
      </c>
      <c r="G10">
        <v>1467</v>
      </c>
      <c r="H10">
        <f t="shared" si="4"/>
        <v>-391</v>
      </c>
      <c r="I10" s="7">
        <f t="shared" si="5"/>
        <v>-0.21044133476856836</v>
      </c>
      <c r="J10">
        <v>442</v>
      </c>
      <c r="K10">
        <v>686</v>
      </c>
      <c r="L10">
        <f t="shared" si="0"/>
        <v>244</v>
      </c>
      <c r="M10" s="7">
        <f t="shared" si="1"/>
        <v>0.55203619909502266</v>
      </c>
      <c r="N10">
        <v>71</v>
      </c>
      <c r="O10">
        <v>60</v>
      </c>
      <c r="P10">
        <f t="shared" si="6"/>
        <v>-11</v>
      </c>
      <c r="Q10" s="7">
        <f t="shared" si="7"/>
        <v>-0.15492957746478872</v>
      </c>
    </row>
    <row r="11" spans="1:17" x14ac:dyDescent="0.35">
      <c r="A11" t="s">
        <v>74</v>
      </c>
      <c r="B11">
        <v>114</v>
      </c>
      <c r="C11">
        <v>111</v>
      </c>
      <c r="D11">
        <f t="shared" si="2"/>
        <v>-3</v>
      </c>
      <c r="E11" s="7">
        <f t="shared" si="3"/>
        <v>-2.6315789473684209E-2</v>
      </c>
      <c r="F11">
        <v>206</v>
      </c>
      <c r="G11">
        <v>187</v>
      </c>
      <c r="H11">
        <f t="shared" si="4"/>
        <v>-19</v>
      </c>
      <c r="I11" s="7">
        <f t="shared" si="5"/>
        <v>-9.2233009708737865E-2</v>
      </c>
      <c r="J11">
        <v>58</v>
      </c>
      <c r="K11">
        <v>67</v>
      </c>
      <c r="L11">
        <f t="shared" si="0"/>
        <v>9</v>
      </c>
      <c r="M11" s="7">
        <f t="shared" si="1"/>
        <v>0.15517241379310345</v>
      </c>
      <c r="N11">
        <v>3</v>
      </c>
      <c r="O11">
        <v>6</v>
      </c>
      <c r="P11">
        <f t="shared" si="6"/>
        <v>3</v>
      </c>
      <c r="Q11" s="7">
        <v>1</v>
      </c>
    </row>
    <row r="12" spans="1:17" x14ac:dyDescent="0.35">
      <c r="A12" t="s">
        <v>75</v>
      </c>
      <c r="B12">
        <v>1037</v>
      </c>
      <c r="C12">
        <v>866</v>
      </c>
      <c r="D12">
        <f t="shared" si="2"/>
        <v>-171</v>
      </c>
      <c r="E12" s="7">
        <f t="shared" si="3"/>
        <v>-0.16489874638379942</v>
      </c>
      <c r="F12">
        <v>1777</v>
      </c>
      <c r="G12">
        <v>1786</v>
      </c>
      <c r="H12">
        <f t="shared" si="4"/>
        <v>9</v>
      </c>
      <c r="I12" s="7">
        <f t="shared" si="5"/>
        <v>5.064715813168261E-3</v>
      </c>
      <c r="J12">
        <v>504</v>
      </c>
      <c r="K12">
        <v>787</v>
      </c>
      <c r="L12">
        <f t="shared" si="0"/>
        <v>283</v>
      </c>
      <c r="M12" s="7">
        <f t="shared" si="1"/>
        <v>0.56150793650793651</v>
      </c>
      <c r="N12">
        <v>0</v>
      </c>
      <c r="O12">
        <v>6</v>
      </c>
      <c r="P12">
        <f t="shared" si="6"/>
        <v>6</v>
      </c>
      <c r="Q12" s="7">
        <v>0</v>
      </c>
    </row>
    <row r="13" spans="1:17" x14ac:dyDescent="0.35">
      <c r="A13" s="17" t="s">
        <v>30</v>
      </c>
      <c r="B13" s="17">
        <f>SUM(B3:B12)</f>
        <v>2874</v>
      </c>
      <c r="C13" s="17">
        <f>SUM(C3:C12)</f>
        <v>2359</v>
      </c>
      <c r="D13" s="17">
        <f t="shared" si="2"/>
        <v>-515</v>
      </c>
      <c r="E13" s="18">
        <f t="shared" si="3"/>
        <v>-0.17919276270006959</v>
      </c>
      <c r="F13" s="17">
        <f>SUM(F3:F12)</f>
        <v>5967</v>
      </c>
      <c r="G13" s="17">
        <f>SUM(G3:G12)</f>
        <v>5473</v>
      </c>
      <c r="H13" s="17">
        <f t="shared" si="4"/>
        <v>-494</v>
      </c>
      <c r="I13" s="18">
        <f t="shared" si="5"/>
        <v>-8.2788671023965144E-2</v>
      </c>
      <c r="J13" s="17">
        <f>SUM(J3:J12)</f>
        <v>1723</v>
      </c>
      <c r="K13" s="17">
        <f>SUM(K3:K12)</f>
        <v>2545</v>
      </c>
      <c r="L13" s="17">
        <f t="shared" si="0"/>
        <v>822</v>
      </c>
      <c r="M13" s="18">
        <f t="shared" si="1"/>
        <v>0.47707486941381311</v>
      </c>
      <c r="N13" s="17">
        <f>SUM(N3:N12)</f>
        <v>181</v>
      </c>
      <c r="O13" s="17">
        <f>SUM(O3:O12)</f>
        <v>176</v>
      </c>
      <c r="P13" s="17">
        <f t="shared" si="6"/>
        <v>-5</v>
      </c>
      <c r="Q13" s="19">
        <f t="shared" si="7"/>
        <v>-2.7624309392265192E-2</v>
      </c>
    </row>
    <row r="15" spans="1:17" x14ac:dyDescent="0.35">
      <c r="A15" s="38" t="s">
        <v>83</v>
      </c>
      <c r="B15" s="26"/>
      <c r="C15" s="40" t="s">
        <v>1</v>
      </c>
      <c r="D15" s="41"/>
      <c r="E15" s="41"/>
      <c r="F15" s="41"/>
      <c r="G15" s="27"/>
      <c r="H15" s="42" t="s">
        <v>2</v>
      </c>
      <c r="I15" s="43"/>
      <c r="J15" s="43"/>
      <c r="K15" s="43"/>
    </row>
    <row r="16" spans="1:17" ht="72.5" x14ac:dyDescent="0.35">
      <c r="A16" s="44"/>
      <c r="B16" s="28" t="s">
        <v>19</v>
      </c>
      <c r="C16" s="28" t="s">
        <v>20</v>
      </c>
      <c r="D16" s="28" t="s">
        <v>21</v>
      </c>
      <c r="E16" s="28" t="s">
        <v>22</v>
      </c>
      <c r="F16" s="28" t="s">
        <v>23</v>
      </c>
      <c r="G16" s="29" t="s">
        <v>24</v>
      </c>
      <c r="H16" s="29" t="s">
        <v>25</v>
      </c>
      <c r="I16" s="29" t="s">
        <v>26</v>
      </c>
      <c r="J16" s="29" t="s">
        <v>27</v>
      </c>
      <c r="K16" s="29" t="s">
        <v>28</v>
      </c>
    </row>
    <row r="17" spans="1:11" x14ac:dyDescent="0.35">
      <c r="A17" s="33" t="s">
        <v>77</v>
      </c>
      <c r="B17" s="31">
        <f>B3+F3+J3+N3</f>
        <v>286</v>
      </c>
      <c r="C17" s="32">
        <f>B3/B17</f>
        <v>0.1993006993006993</v>
      </c>
      <c r="D17" s="32">
        <f>F3/B17</f>
        <v>0.65034965034965031</v>
      </c>
      <c r="E17" s="32">
        <f>J3/B17</f>
        <v>0.15034965034965034</v>
      </c>
      <c r="F17" s="32">
        <f>N3/B17</f>
        <v>0</v>
      </c>
      <c r="G17" s="31">
        <f>C3+G3+K3+N3</f>
        <v>262</v>
      </c>
      <c r="H17" s="32">
        <f>C3/G17</f>
        <v>0.17557251908396945</v>
      </c>
      <c r="I17" s="32">
        <f>G3/G17</f>
        <v>0.66793893129770987</v>
      </c>
      <c r="J17" s="32">
        <f>K3/G17</f>
        <v>0.15648854961832062</v>
      </c>
      <c r="K17" s="32">
        <f>O3/G17</f>
        <v>0</v>
      </c>
    </row>
    <row r="18" spans="1:11" x14ac:dyDescent="0.35">
      <c r="A18" s="33" t="s">
        <v>68</v>
      </c>
      <c r="B18" s="31">
        <f t="shared" ref="B18:B26" si="8">B4+F4+J4+N4</f>
        <v>249</v>
      </c>
      <c r="C18" s="32">
        <f t="shared" ref="C18:C26" si="9">B4/B18</f>
        <v>0.21285140562248997</v>
      </c>
      <c r="D18" s="32">
        <f t="shared" ref="D18:D26" si="10">F4/B18</f>
        <v>0.43775100401606426</v>
      </c>
      <c r="E18" s="32">
        <f t="shared" ref="E18:E26" si="11">J4/B18</f>
        <v>0.23694779116465864</v>
      </c>
      <c r="F18" s="32">
        <f t="shared" ref="F18:F26" si="12">N4/B18</f>
        <v>0.11244979919678715</v>
      </c>
      <c r="G18" s="31">
        <f t="shared" ref="G18:G26" si="13">C4+G4+K4+N4</f>
        <v>249</v>
      </c>
      <c r="H18" s="32">
        <f t="shared" ref="H18:H26" si="14">C4/G18</f>
        <v>0.20883534136546184</v>
      </c>
      <c r="I18" s="32">
        <f t="shared" ref="I18:I27" si="15">G4/G18</f>
        <v>0.44578313253012047</v>
      </c>
      <c r="J18" s="32">
        <f t="shared" ref="J18:J27" si="16">K4/G18</f>
        <v>0.23293172690763053</v>
      </c>
      <c r="K18" s="32">
        <f t="shared" ref="K18:K27" si="17">O4/G18</f>
        <v>0.11244979919678715</v>
      </c>
    </row>
    <row r="19" spans="1:11" x14ac:dyDescent="0.35">
      <c r="A19" s="33" t="s">
        <v>69</v>
      </c>
      <c r="B19" s="31">
        <f t="shared" si="8"/>
        <v>1208</v>
      </c>
      <c r="C19" s="32">
        <f t="shared" si="9"/>
        <v>0.33443708609271522</v>
      </c>
      <c r="D19" s="32">
        <f t="shared" si="10"/>
        <v>0.5629139072847682</v>
      </c>
      <c r="E19" s="32">
        <f t="shared" si="11"/>
        <v>8.6920529801324503E-2</v>
      </c>
      <c r="F19" s="32">
        <f t="shared" si="12"/>
        <v>1.5728476821192054E-2</v>
      </c>
      <c r="G19" s="31">
        <f t="shared" si="13"/>
        <v>1193</v>
      </c>
      <c r="H19" s="32">
        <f t="shared" si="14"/>
        <v>0.26906957250628666</v>
      </c>
      <c r="I19" s="32">
        <f t="shared" si="15"/>
        <v>0.50293378038558256</v>
      </c>
      <c r="J19" s="32">
        <f t="shared" si="16"/>
        <v>0.21207041072925398</v>
      </c>
      <c r="K19" s="32">
        <f t="shared" si="17"/>
        <v>1.9279128248113998E-2</v>
      </c>
    </row>
    <row r="20" spans="1:11" x14ac:dyDescent="0.35">
      <c r="A20" s="33" t="s">
        <v>70</v>
      </c>
      <c r="B20" s="31">
        <f t="shared" si="8"/>
        <v>642</v>
      </c>
      <c r="C20" s="32">
        <f t="shared" si="9"/>
        <v>0.235202492211838</v>
      </c>
      <c r="D20" s="32">
        <f t="shared" si="10"/>
        <v>0.56853582554517135</v>
      </c>
      <c r="E20" s="32">
        <f t="shared" si="11"/>
        <v>0.19626168224299065</v>
      </c>
      <c r="F20" s="32">
        <f t="shared" si="12"/>
        <v>0</v>
      </c>
      <c r="G20" s="31">
        <f t="shared" si="13"/>
        <v>651</v>
      </c>
      <c r="H20" s="32">
        <f t="shared" si="14"/>
        <v>0.1674347158218126</v>
      </c>
      <c r="I20" s="32">
        <f t="shared" si="15"/>
        <v>0.54992319508448539</v>
      </c>
      <c r="J20" s="32">
        <f t="shared" si="16"/>
        <v>0.28264208909370198</v>
      </c>
      <c r="K20" s="32">
        <f t="shared" si="17"/>
        <v>0</v>
      </c>
    </row>
    <row r="21" spans="1:11" x14ac:dyDescent="0.35">
      <c r="A21" s="33" t="s">
        <v>78</v>
      </c>
      <c r="B21" s="31">
        <f t="shared" si="8"/>
        <v>470</v>
      </c>
      <c r="C21" s="32">
        <f t="shared" si="9"/>
        <v>0.28510638297872343</v>
      </c>
      <c r="D21" s="32">
        <f t="shared" si="10"/>
        <v>0.57021276595744685</v>
      </c>
      <c r="E21" s="32">
        <f t="shared" si="11"/>
        <v>0.12553191489361701</v>
      </c>
      <c r="F21" s="32">
        <f t="shared" si="12"/>
        <v>1.9148936170212766E-2</v>
      </c>
      <c r="G21" s="31">
        <f t="shared" si="13"/>
        <v>516</v>
      </c>
      <c r="H21" s="32">
        <f t="shared" si="14"/>
        <v>0.26356589147286824</v>
      </c>
      <c r="I21" s="32">
        <f t="shared" si="15"/>
        <v>0.55232558139534882</v>
      </c>
      <c r="J21" s="32">
        <f t="shared" si="16"/>
        <v>0.16666666666666666</v>
      </c>
      <c r="K21" s="32">
        <f t="shared" si="17"/>
        <v>2.1317829457364341E-2</v>
      </c>
    </row>
    <row r="22" spans="1:11" x14ac:dyDescent="0.35">
      <c r="A22" s="33" t="s">
        <v>71</v>
      </c>
      <c r="B22" s="31">
        <f t="shared" si="8"/>
        <v>918</v>
      </c>
      <c r="C22" s="32">
        <f t="shared" si="9"/>
        <v>0.18845315904139434</v>
      </c>
      <c r="D22" s="32">
        <f t="shared" si="10"/>
        <v>0.44989106753812635</v>
      </c>
      <c r="E22" s="32">
        <f t="shared" si="11"/>
        <v>0.30610021786492375</v>
      </c>
      <c r="F22" s="32">
        <f t="shared" si="12"/>
        <v>5.5555555555555552E-2</v>
      </c>
      <c r="G22" s="31">
        <f t="shared" si="13"/>
        <v>936</v>
      </c>
      <c r="H22" s="32">
        <f t="shared" si="14"/>
        <v>0.17094017094017094</v>
      </c>
      <c r="I22" s="32">
        <f t="shared" si="15"/>
        <v>0.42307692307692307</v>
      </c>
      <c r="J22" s="32">
        <f t="shared" si="16"/>
        <v>0.35149572649572647</v>
      </c>
      <c r="K22" s="32">
        <f t="shared" si="17"/>
        <v>4.4871794871794872E-2</v>
      </c>
    </row>
    <row r="23" spans="1:11" x14ac:dyDescent="0.35">
      <c r="A23" s="33" t="s">
        <v>72</v>
      </c>
      <c r="B23" s="31">
        <f t="shared" si="8"/>
        <v>240</v>
      </c>
      <c r="C23" s="32">
        <f t="shared" si="9"/>
        <v>0.37083333333333335</v>
      </c>
      <c r="D23" s="32">
        <f t="shared" si="10"/>
        <v>0.4375</v>
      </c>
      <c r="E23" s="32">
        <f t="shared" si="11"/>
        <v>0.19166666666666668</v>
      </c>
      <c r="F23" s="32">
        <f t="shared" si="12"/>
        <v>0</v>
      </c>
      <c r="G23" s="31">
        <f t="shared" si="13"/>
        <v>226</v>
      </c>
      <c r="H23" s="32">
        <f t="shared" si="14"/>
        <v>0.2831858407079646</v>
      </c>
      <c r="I23" s="32">
        <f t="shared" si="15"/>
        <v>0.47787610619469029</v>
      </c>
      <c r="J23" s="32">
        <f t="shared" si="16"/>
        <v>0.23893805309734514</v>
      </c>
      <c r="K23" s="32">
        <f t="shared" si="17"/>
        <v>0</v>
      </c>
    </row>
    <row r="24" spans="1:11" x14ac:dyDescent="0.35">
      <c r="A24" s="33" t="s">
        <v>73</v>
      </c>
      <c r="B24" s="31">
        <f t="shared" si="8"/>
        <v>3033</v>
      </c>
      <c r="C24" s="32">
        <f t="shared" si="9"/>
        <v>0.21826574348829542</v>
      </c>
      <c r="D24" s="32">
        <f t="shared" si="10"/>
        <v>0.61259479063633371</v>
      </c>
      <c r="E24" s="32">
        <f t="shared" si="11"/>
        <v>0.14573030003297066</v>
      </c>
      <c r="F24" s="32">
        <f t="shared" si="12"/>
        <v>2.3409165842400263E-2</v>
      </c>
      <c r="G24" s="31">
        <f t="shared" si="13"/>
        <v>2718</v>
      </c>
      <c r="H24" s="32">
        <f t="shared" si="14"/>
        <v>0.18175128771155261</v>
      </c>
      <c r="I24" s="32">
        <f t="shared" si="15"/>
        <v>0.53973509933774833</v>
      </c>
      <c r="J24" s="32">
        <f t="shared" si="16"/>
        <v>0.25239146431199411</v>
      </c>
      <c r="K24" s="32">
        <f t="shared" si="17"/>
        <v>2.2075055187637971E-2</v>
      </c>
    </row>
    <row r="25" spans="1:11" x14ac:dyDescent="0.35">
      <c r="A25" s="33" t="s">
        <v>74</v>
      </c>
      <c r="B25" s="31">
        <f t="shared" si="8"/>
        <v>381</v>
      </c>
      <c r="C25" s="32">
        <f t="shared" si="9"/>
        <v>0.29921259842519687</v>
      </c>
      <c r="D25" s="32">
        <f t="shared" si="10"/>
        <v>0.54068241469816269</v>
      </c>
      <c r="E25" s="32">
        <f t="shared" si="11"/>
        <v>0.15223097112860892</v>
      </c>
      <c r="F25" s="32">
        <f t="shared" si="12"/>
        <v>7.874015748031496E-3</v>
      </c>
      <c r="G25" s="31">
        <f t="shared" si="13"/>
        <v>368</v>
      </c>
      <c r="H25" s="32">
        <f t="shared" si="14"/>
        <v>0.3016304347826087</v>
      </c>
      <c r="I25" s="32">
        <f t="shared" si="15"/>
        <v>0.50815217391304346</v>
      </c>
      <c r="J25" s="32">
        <f t="shared" si="16"/>
        <v>0.18206521739130435</v>
      </c>
      <c r="K25" s="32">
        <f t="shared" si="17"/>
        <v>1.6304347826086956E-2</v>
      </c>
    </row>
    <row r="26" spans="1:11" x14ac:dyDescent="0.35">
      <c r="A26" s="33" t="s">
        <v>75</v>
      </c>
      <c r="B26" s="31">
        <f t="shared" si="8"/>
        <v>3318</v>
      </c>
      <c r="C26" s="32">
        <f t="shared" si="9"/>
        <v>0.31253767329716697</v>
      </c>
      <c r="D26" s="32">
        <f t="shared" si="10"/>
        <v>0.5355635925256178</v>
      </c>
      <c r="E26" s="32">
        <f t="shared" si="11"/>
        <v>0.15189873417721519</v>
      </c>
      <c r="F26" s="32">
        <f t="shared" si="12"/>
        <v>0</v>
      </c>
      <c r="G26" s="31">
        <f t="shared" si="13"/>
        <v>3439</v>
      </c>
      <c r="H26" s="32">
        <f t="shared" si="14"/>
        <v>0.25181738877580689</v>
      </c>
      <c r="I26" s="32">
        <f t="shared" si="15"/>
        <v>0.51933701657458564</v>
      </c>
      <c r="J26" s="32">
        <f t="shared" si="16"/>
        <v>0.22884559464960744</v>
      </c>
      <c r="K26" s="32">
        <f t="shared" si="17"/>
        <v>1.7446932247746438E-3</v>
      </c>
    </row>
    <row r="27" spans="1:11" x14ac:dyDescent="0.35">
      <c r="A27" s="17" t="s">
        <v>30</v>
      </c>
      <c r="B27" s="34">
        <f>SUM(B17:B26)</f>
        <v>10745</v>
      </c>
      <c r="C27" s="18">
        <f>B13/B27</f>
        <v>0.26747324336900885</v>
      </c>
      <c r="D27" s="18">
        <f>F13/B27</f>
        <v>0.55532805956258724</v>
      </c>
      <c r="E27" s="18">
        <f>J13/B27</f>
        <v>0.16035365286179618</v>
      </c>
      <c r="F27" s="18">
        <f>N13/B27</f>
        <v>1.6845044206607724E-2</v>
      </c>
      <c r="G27" s="34">
        <f>SUM(G17:G26)</f>
        <v>10558</v>
      </c>
      <c r="H27" s="18">
        <f>C13/G27</f>
        <v>0.22343246827050578</v>
      </c>
      <c r="I27" s="18">
        <f t="shared" si="15"/>
        <v>0.51837469217654863</v>
      </c>
      <c r="J27" s="18">
        <f t="shared" si="16"/>
        <v>0.24104944118204205</v>
      </c>
      <c r="K27" s="18">
        <f t="shared" si="17"/>
        <v>1.6669823830270884E-2</v>
      </c>
    </row>
    <row r="28" spans="1:11" x14ac:dyDescent="0.35">
      <c r="I28" s="32"/>
    </row>
  </sheetData>
  <mergeCells count="3">
    <mergeCell ref="A15:A16"/>
    <mergeCell ref="C15:F15"/>
    <mergeCell ref="H15:K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18841-3201-42BF-9AC5-E7A8A81A3940}">
  <dimension ref="A2:Q43"/>
  <sheetViews>
    <sheetView topLeftCell="A29" workbookViewId="0">
      <selection activeCell="G43" sqref="G43"/>
    </sheetView>
  </sheetViews>
  <sheetFormatPr baseColWidth="10" defaultRowHeight="14.5" x14ac:dyDescent="0.35"/>
  <cols>
    <col min="1" max="1" width="15.26953125" customWidth="1"/>
  </cols>
  <sheetData>
    <row r="2" spans="1:17" x14ac:dyDescent="0.35">
      <c r="A2" s="3" t="s">
        <v>33</v>
      </c>
      <c r="B2" s="3" t="s">
        <v>34</v>
      </c>
      <c r="C2" s="3" t="s">
        <v>35</v>
      </c>
      <c r="D2" s="3" t="s">
        <v>36</v>
      </c>
      <c r="E2" s="3" t="s">
        <v>37</v>
      </c>
      <c r="F2" s="3" t="s">
        <v>7</v>
      </c>
      <c r="G2" s="3" t="s">
        <v>38</v>
      </c>
      <c r="H2" s="3" t="s">
        <v>39</v>
      </c>
      <c r="I2" s="3" t="s">
        <v>40</v>
      </c>
      <c r="J2" s="3" t="s">
        <v>41</v>
      </c>
      <c r="K2" s="3" t="s">
        <v>42</v>
      </c>
      <c r="L2" s="3" t="s">
        <v>43</v>
      </c>
      <c r="M2" s="3" t="s">
        <v>44</v>
      </c>
      <c r="N2" s="3" t="s">
        <v>15</v>
      </c>
      <c r="O2" s="3" t="s">
        <v>16</v>
      </c>
      <c r="P2" s="3" t="s">
        <v>45</v>
      </c>
      <c r="Q2" s="3" t="s">
        <v>45</v>
      </c>
    </row>
    <row r="3" spans="1:17" x14ac:dyDescent="0.35">
      <c r="A3" t="s">
        <v>53</v>
      </c>
      <c r="B3">
        <v>111</v>
      </c>
      <c r="C3">
        <v>89</v>
      </c>
      <c r="D3">
        <f t="shared" ref="D3:D20" si="0">SUM(C3 - B3)</f>
        <v>-22</v>
      </c>
      <c r="E3" s="7">
        <v>-0.19800000000000001</v>
      </c>
      <c r="F3">
        <v>208</v>
      </c>
      <c r="G3">
        <v>198</v>
      </c>
      <c r="H3">
        <f t="shared" ref="H3:H20" si="1">SUM(G3 - F3)</f>
        <v>-10</v>
      </c>
      <c r="I3" s="7">
        <v>-4.8000000000000001E-2</v>
      </c>
      <c r="J3">
        <v>38</v>
      </c>
      <c r="K3">
        <v>66</v>
      </c>
      <c r="L3">
        <f t="shared" ref="L3:L20" si="2">SUM(K3 -J3)</f>
        <v>28</v>
      </c>
      <c r="M3" s="7">
        <v>0.73699999999999999</v>
      </c>
      <c r="N3">
        <v>10</v>
      </c>
      <c r="O3">
        <v>9</v>
      </c>
      <c r="P3">
        <f t="shared" ref="P3:P20" si="3">SUM(O3-N3)</f>
        <v>-1</v>
      </c>
      <c r="Q3" s="7">
        <v>-0.1</v>
      </c>
    </row>
    <row r="4" spans="1:17" x14ac:dyDescent="0.35">
      <c r="A4" t="s">
        <v>54</v>
      </c>
      <c r="B4">
        <v>138</v>
      </c>
      <c r="C4">
        <v>110</v>
      </c>
      <c r="D4">
        <f t="shared" si="0"/>
        <v>-28</v>
      </c>
      <c r="E4" s="7">
        <v>-0.20300000000000001</v>
      </c>
      <c r="F4">
        <v>289</v>
      </c>
      <c r="G4">
        <v>264</v>
      </c>
      <c r="H4">
        <f t="shared" si="1"/>
        <v>-25</v>
      </c>
      <c r="I4" s="7">
        <v>-8.6999999999999994E-2</v>
      </c>
      <c r="J4">
        <v>49</v>
      </c>
      <c r="K4">
        <v>122</v>
      </c>
      <c r="L4">
        <f t="shared" si="2"/>
        <v>73</v>
      </c>
      <c r="M4" s="7">
        <v>1.49</v>
      </c>
      <c r="N4">
        <v>2</v>
      </c>
      <c r="O4">
        <v>2</v>
      </c>
      <c r="P4">
        <f t="shared" si="3"/>
        <v>0</v>
      </c>
      <c r="Q4" s="7">
        <v>0</v>
      </c>
    </row>
    <row r="5" spans="1:17" x14ac:dyDescent="0.35">
      <c r="A5" t="s">
        <v>55</v>
      </c>
      <c r="B5">
        <v>715</v>
      </c>
      <c r="C5">
        <v>568</v>
      </c>
      <c r="D5">
        <f t="shared" si="0"/>
        <v>-147</v>
      </c>
      <c r="E5" s="7">
        <v>-0.20599999999999999</v>
      </c>
      <c r="F5">
        <v>1656</v>
      </c>
      <c r="G5">
        <v>1403</v>
      </c>
      <c r="H5">
        <f t="shared" si="1"/>
        <v>-253</v>
      </c>
      <c r="I5" s="7">
        <v>-0.153</v>
      </c>
      <c r="J5">
        <v>175</v>
      </c>
      <c r="K5">
        <v>569</v>
      </c>
      <c r="L5">
        <f t="shared" si="2"/>
        <v>394</v>
      </c>
      <c r="M5" s="7">
        <v>2.2509999999999999</v>
      </c>
      <c r="N5">
        <v>0</v>
      </c>
      <c r="O5">
        <v>0</v>
      </c>
      <c r="P5">
        <f t="shared" si="3"/>
        <v>0</v>
      </c>
      <c r="Q5" s="7">
        <v>0</v>
      </c>
    </row>
    <row r="6" spans="1:17" x14ac:dyDescent="0.35">
      <c r="A6" t="s">
        <v>56</v>
      </c>
      <c r="B6">
        <v>177</v>
      </c>
      <c r="C6">
        <v>118</v>
      </c>
      <c r="D6">
        <f t="shared" si="0"/>
        <v>-59</v>
      </c>
      <c r="E6" s="7">
        <v>-0.33</v>
      </c>
      <c r="F6">
        <v>185</v>
      </c>
      <c r="G6">
        <v>222</v>
      </c>
      <c r="H6">
        <f t="shared" si="1"/>
        <v>37</v>
      </c>
      <c r="I6" s="7">
        <v>0.2</v>
      </c>
      <c r="J6">
        <v>14</v>
      </c>
      <c r="K6">
        <v>150</v>
      </c>
      <c r="L6">
        <f t="shared" si="2"/>
        <v>136</v>
      </c>
      <c r="M6" s="7">
        <v>9.7140000000000004</v>
      </c>
      <c r="N6">
        <v>8</v>
      </c>
      <c r="O6">
        <v>11</v>
      </c>
      <c r="P6">
        <f t="shared" si="3"/>
        <v>3</v>
      </c>
      <c r="Q6" s="7">
        <v>0.375</v>
      </c>
    </row>
    <row r="7" spans="1:17" x14ac:dyDescent="0.35">
      <c r="A7" t="s">
        <v>57</v>
      </c>
      <c r="B7">
        <v>570</v>
      </c>
      <c r="C7">
        <v>480</v>
      </c>
      <c r="D7">
        <f t="shared" si="0"/>
        <v>-90</v>
      </c>
      <c r="E7" s="7">
        <v>-0.158</v>
      </c>
      <c r="F7">
        <v>956</v>
      </c>
      <c r="G7">
        <v>779</v>
      </c>
      <c r="H7">
        <f t="shared" si="1"/>
        <v>-177</v>
      </c>
      <c r="I7" s="7">
        <v>-0.185</v>
      </c>
      <c r="J7">
        <v>204</v>
      </c>
      <c r="K7">
        <v>460</v>
      </c>
      <c r="L7">
        <f t="shared" si="2"/>
        <v>256</v>
      </c>
      <c r="M7" s="7">
        <v>1.2549999999999999</v>
      </c>
      <c r="N7">
        <v>19</v>
      </c>
      <c r="O7">
        <v>13</v>
      </c>
      <c r="P7">
        <f t="shared" si="3"/>
        <v>-6</v>
      </c>
      <c r="Q7" s="7">
        <v>-0.316</v>
      </c>
    </row>
    <row r="8" spans="1:17" x14ac:dyDescent="0.35">
      <c r="A8" t="s">
        <v>58</v>
      </c>
      <c r="B8">
        <v>1397</v>
      </c>
      <c r="C8">
        <v>1162</v>
      </c>
      <c r="D8">
        <f t="shared" si="0"/>
        <v>-235</v>
      </c>
      <c r="E8" s="7">
        <v>-0.16800000000000001</v>
      </c>
      <c r="F8">
        <v>1844</v>
      </c>
      <c r="G8">
        <v>1680</v>
      </c>
      <c r="H8">
        <f t="shared" si="1"/>
        <v>-164</v>
      </c>
      <c r="I8" s="7">
        <v>-8.8999999999999996E-2</v>
      </c>
      <c r="J8">
        <v>300</v>
      </c>
      <c r="K8">
        <v>725</v>
      </c>
      <c r="L8">
        <f t="shared" si="2"/>
        <v>425</v>
      </c>
      <c r="M8" s="7">
        <v>1.417</v>
      </c>
      <c r="N8">
        <v>122</v>
      </c>
      <c r="O8">
        <v>84</v>
      </c>
      <c r="P8">
        <f t="shared" si="3"/>
        <v>-38</v>
      </c>
      <c r="Q8" s="7">
        <v>-0.311</v>
      </c>
    </row>
    <row r="9" spans="1:17" x14ac:dyDescent="0.35">
      <c r="A9" t="s">
        <v>59</v>
      </c>
      <c r="B9">
        <v>54</v>
      </c>
      <c r="C9">
        <v>28</v>
      </c>
      <c r="D9">
        <f t="shared" si="0"/>
        <v>-26</v>
      </c>
      <c r="E9" s="7">
        <v>-0.48099999999999998</v>
      </c>
      <c r="F9">
        <v>153</v>
      </c>
      <c r="G9">
        <v>143</v>
      </c>
      <c r="H9">
        <f t="shared" si="1"/>
        <v>-10</v>
      </c>
      <c r="I9" s="7">
        <v>-6.5000000000000002E-2</v>
      </c>
      <c r="J9">
        <v>0</v>
      </c>
      <c r="K9">
        <v>37</v>
      </c>
      <c r="L9">
        <f t="shared" si="2"/>
        <v>37</v>
      </c>
      <c r="M9" s="7"/>
      <c r="N9">
        <v>0</v>
      </c>
      <c r="O9">
        <v>0</v>
      </c>
      <c r="P9">
        <f t="shared" si="3"/>
        <v>0</v>
      </c>
      <c r="Q9" s="7"/>
    </row>
    <row r="10" spans="1:17" x14ac:dyDescent="0.35">
      <c r="A10" t="s">
        <v>60</v>
      </c>
      <c r="B10">
        <v>276</v>
      </c>
      <c r="C10">
        <v>212</v>
      </c>
      <c r="D10">
        <f t="shared" si="0"/>
        <v>-64</v>
      </c>
      <c r="E10" s="7">
        <v>-0.23200000000000001</v>
      </c>
      <c r="F10">
        <v>428</v>
      </c>
      <c r="G10">
        <v>440</v>
      </c>
      <c r="H10">
        <f t="shared" si="1"/>
        <v>12</v>
      </c>
      <c r="I10" s="7">
        <v>2.8000000000000001E-2</v>
      </c>
      <c r="J10">
        <v>109</v>
      </c>
      <c r="K10">
        <v>185</v>
      </c>
      <c r="L10">
        <f t="shared" si="2"/>
        <v>76</v>
      </c>
      <c r="M10" s="7">
        <v>0.69699999999999995</v>
      </c>
      <c r="N10">
        <v>0</v>
      </c>
      <c r="O10">
        <v>0</v>
      </c>
      <c r="P10">
        <v>0</v>
      </c>
      <c r="Q10" s="7">
        <v>0</v>
      </c>
    </row>
    <row r="11" spans="1:17" x14ac:dyDescent="0.35">
      <c r="A11" t="s">
        <v>61</v>
      </c>
      <c r="B11">
        <v>530</v>
      </c>
      <c r="C11">
        <v>428</v>
      </c>
      <c r="D11">
        <f t="shared" si="0"/>
        <v>-102</v>
      </c>
      <c r="E11" s="7">
        <v>-0.192</v>
      </c>
      <c r="F11">
        <v>633</v>
      </c>
      <c r="G11">
        <v>583</v>
      </c>
      <c r="H11">
        <f t="shared" si="1"/>
        <v>-50</v>
      </c>
      <c r="I11" s="7">
        <v>-7.9000000000000001E-2</v>
      </c>
      <c r="J11">
        <v>120</v>
      </c>
      <c r="K11">
        <v>208</v>
      </c>
      <c r="L11">
        <f t="shared" si="2"/>
        <v>88</v>
      </c>
      <c r="M11" s="7">
        <v>0.73299999999999998</v>
      </c>
      <c r="N11">
        <v>15</v>
      </c>
      <c r="O11">
        <v>24</v>
      </c>
      <c r="P11">
        <f t="shared" si="3"/>
        <v>9</v>
      </c>
      <c r="Q11" s="7">
        <v>0.6</v>
      </c>
    </row>
    <row r="12" spans="1:17" x14ac:dyDescent="0.35">
      <c r="A12" t="s">
        <v>62</v>
      </c>
      <c r="B12">
        <v>530</v>
      </c>
      <c r="C12">
        <v>448</v>
      </c>
      <c r="D12">
        <f t="shared" si="0"/>
        <v>-82</v>
      </c>
      <c r="E12" s="7">
        <v>-0.155</v>
      </c>
      <c r="F12">
        <v>551</v>
      </c>
      <c r="G12">
        <v>485</v>
      </c>
      <c r="H12">
        <f t="shared" si="1"/>
        <v>-66</v>
      </c>
      <c r="I12" s="7">
        <v>-0.12</v>
      </c>
      <c r="J12">
        <v>143</v>
      </c>
      <c r="K12">
        <v>253</v>
      </c>
      <c r="L12">
        <f t="shared" si="2"/>
        <v>110</v>
      </c>
      <c r="M12" s="7">
        <v>0.76900000000000002</v>
      </c>
      <c r="N12">
        <v>20</v>
      </c>
      <c r="O12">
        <v>16</v>
      </c>
      <c r="P12">
        <f t="shared" si="3"/>
        <v>-4</v>
      </c>
      <c r="Q12" s="7">
        <v>-0.2</v>
      </c>
    </row>
    <row r="13" spans="1:17" x14ac:dyDescent="0.35">
      <c r="A13" t="s">
        <v>63</v>
      </c>
      <c r="B13">
        <v>488</v>
      </c>
      <c r="C13">
        <v>400</v>
      </c>
      <c r="D13">
        <f t="shared" si="0"/>
        <v>-88</v>
      </c>
      <c r="E13" s="7">
        <v>-0.18</v>
      </c>
      <c r="F13">
        <v>988</v>
      </c>
      <c r="G13">
        <v>843</v>
      </c>
      <c r="H13">
        <f t="shared" si="1"/>
        <v>-145</v>
      </c>
      <c r="I13" s="7">
        <v>-0.14699999999999999</v>
      </c>
      <c r="J13">
        <v>263</v>
      </c>
      <c r="K13">
        <v>419</v>
      </c>
      <c r="L13">
        <f t="shared" si="2"/>
        <v>156</v>
      </c>
      <c r="M13" s="7">
        <v>0.59299999999999997</v>
      </c>
      <c r="N13">
        <v>9</v>
      </c>
      <c r="O13">
        <v>9</v>
      </c>
      <c r="P13">
        <f t="shared" si="3"/>
        <v>0</v>
      </c>
      <c r="Q13" s="7">
        <v>0</v>
      </c>
    </row>
    <row r="14" spans="1:17" x14ac:dyDescent="0.35">
      <c r="A14" t="s">
        <v>81</v>
      </c>
      <c r="B14">
        <v>457</v>
      </c>
      <c r="C14">
        <v>375</v>
      </c>
      <c r="D14">
        <f t="shared" si="0"/>
        <v>-82</v>
      </c>
      <c r="E14" s="7">
        <v>-0.17899999999999999</v>
      </c>
      <c r="F14">
        <v>700</v>
      </c>
      <c r="G14">
        <v>655</v>
      </c>
      <c r="H14">
        <f t="shared" si="1"/>
        <v>-45</v>
      </c>
      <c r="I14" s="7">
        <v>-6.4000000000000001E-2</v>
      </c>
      <c r="J14">
        <v>121</v>
      </c>
      <c r="K14">
        <v>188</v>
      </c>
      <c r="L14">
        <f t="shared" si="2"/>
        <v>67</v>
      </c>
      <c r="M14" s="7">
        <v>0.55400000000000005</v>
      </c>
      <c r="N14">
        <v>30</v>
      </c>
      <c r="O14">
        <v>32</v>
      </c>
      <c r="P14">
        <f t="shared" si="3"/>
        <v>2</v>
      </c>
      <c r="Q14" s="7">
        <v>6.7000000000000004E-2</v>
      </c>
    </row>
    <row r="15" spans="1:17" x14ac:dyDescent="0.35">
      <c r="A15" t="s">
        <v>64</v>
      </c>
      <c r="B15">
        <v>110</v>
      </c>
      <c r="C15">
        <v>80</v>
      </c>
      <c r="D15">
        <f t="shared" si="0"/>
        <v>-30</v>
      </c>
      <c r="E15" s="7">
        <v>-0.27300000000000002</v>
      </c>
      <c r="F15">
        <v>103</v>
      </c>
      <c r="G15">
        <v>98</v>
      </c>
      <c r="H15">
        <f t="shared" si="1"/>
        <v>-5</v>
      </c>
      <c r="I15" s="7">
        <v>-4.9000000000000002E-2</v>
      </c>
      <c r="J15">
        <v>0</v>
      </c>
      <c r="K15">
        <v>30</v>
      </c>
      <c r="L15">
        <f t="shared" si="2"/>
        <v>30</v>
      </c>
      <c r="M15" s="7"/>
      <c r="N15">
        <v>0</v>
      </c>
      <c r="O15">
        <v>2</v>
      </c>
      <c r="P15">
        <f t="shared" si="3"/>
        <v>2</v>
      </c>
      <c r="Q15" s="7"/>
    </row>
    <row r="16" spans="1:17" x14ac:dyDescent="0.35">
      <c r="A16" t="s">
        <v>67</v>
      </c>
      <c r="B16">
        <v>157</v>
      </c>
      <c r="C16">
        <v>120</v>
      </c>
      <c r="D16">
        <f t="shared" si="0"/>
        <v>-37</v>
      </c>
      <c r="E16" s="7">
        <v>-0.23599999999999999</v>
      </c>
      <c r="F16">
        <v>324</v>
      </c>
      <c r="G16">
        <v>278</v>
      </c>
      <c r="H16">
        <f t="shared" si="1"/>
        <v>-46</v>
      </c>
      <c r="I16" s="7">
        <v>-0.14199999999999999</v>
      </c>
      <c r="J16">
        <v>49</v>
      </c>
      <c r="K16">
        <v>95</v>
      </c>
      <c r="L16">
        <f t="shared" si="2"/>
        <v>46</v>
      </c>
      <c r="M16" s="7">
        <v>0.93899999999999995</v>
      </c>
      <c r="N16">
        <v>8</v>
      </c>
      <c r="O16">
        <v>10</v>
      </c>
      <c r="P16">
        <f t="shared" si="3"/>
        <v>2</v>
      </c>
      <c r="Q16" s="7">
        <v>-0.25</v>
      </c>
    </row>
    <row r="17" spans="1:17" x14ac:dyDescent="0.35">
      <c r="A17" t="s">
        <v>80</v>
      </c>
      <c r="B17">
        <v>414</v>
      </c>
      <c r="C17">
        <v>295</v>
      </c>
      <c r="D17">
        <f t="shared" si="0"/>
        <v>-119</v>
      </c>
      <c r="E17" s="7">
        <v>-0.28699999999999998</v>
      </c>
      <c r="F17">
        <v>1175</v>
      </c>
      <c r="G17">
        <v>929</v>
      </c>
      <c r="H17">
        <f t="shared" si="1"/>
        <v>-246</v>
      </c>
      <c r="I17" s="7">
        <v>-0.20899999999999999</v>
      </c>
      <c r="J17">
        <v>146</v>
      </c>
      <c r="K17">
        <v>531</v>
      </c>
      <c r="L17">
        <f t="shared" si="2"/>
        <v>385</v>
      </c>
      <c r="M17" s="7">
        <v>2.637</v>
      </c>
      <c r="N17">
        <v>63</v>
      </c>
      <c r="O17">
        <v>68</v>
      </c>
      <c r="P17">
        <f t="shared" si="3"/>
        <v>5</v>
      </c>
      <c r="Q17" s="7">
        <v>7.9000000000000001E-2</v>
      </c>
    </row>
    <row r="18" spans="1:17" x14ac:dyDescent="0.35">
      <c r="A18" t="s">
        <v>79</v>
      </c>
      <c r="B18">
        <v>213</v>
      </c>
      <c r="C18">
        <v>176</v>
      </c>
      <c r="D18">
        <f t="shared" si="0"/>
        <v>-37</v>
      </c>
      <c r="E18" s="7">
        <v>-0.17399999999999999</v>
      </c>
      <c r="F18">
        <v>377</v>
      </c>
      <c r="G18">
        <v>376</v>
      </c>
      <c r="H18">
        <f t="shared" si="1"/>
        <v>-1</v>
      </c>
      <c r="I18" s="7">
        <v>-3.0000000000000001E-3</v>
      </c>
      <c r="J18">
        <v>128</v>
      </c>
      <c r="K18">
        <v>164</v>
      </c>
      <c r="L18">
        <f t="shared" si="2"/>
        <v>36</v>
      </c>
      <c r="M18" s="7">
        <v>0.28100000000000003</v>
      </c>
      <c r="N18">
        <v>0</v>
      </c>
      <c r="O18">
        <v>0</v>
      </c>
      <c r="P18">
        <f t="shared" si="3"/>
        <v>0</v>
      </c>
      <c r="Q18" s="7">
        <v>0</v>
      </c>
    </row>
    <row r="19" spans="1:17" x14ac:dyDescent="0.35">
      <c r="A19" t="s">
        <v>66</v>
      </c>
      <c r="B19">
        <v>222</v>
      </c>
      <c r="C19">
        <v>190</v>
      </c>
      <c r="D19">
        <f t="shared" si="0"/>
        <v>-32</v>
      </c>
      <c r="E19" s="7">
        <v>-0.14399999999999999</v>
      </c>
      <c r="F19">
        <v>464</v>
      </c>
      <c r="G19">
        <v>362</v>
      </c>
      <c r="H19">
        <f t="shared" si="1"/>
        <v>-102</v>
      </c>
      <c r="I19" s="7">
        <v>-0.22</v>
      </c>
      <c r="J19">
        <v>180</v>
      </c>
      <c r="K19">
        <v>205</v>
      </c>
      <c r="L19">
        <f t="shared" si="2"/>
        <v>25</v>
      </c>
      <c r="M19" s="7">
        <v>0.13900000000000001</v>
      </c>
      <c r="N19">
        <v>8</v>
      </c>
      <c r="O19">
        <v>16</v>
      </c>
      <c r="P19">
        <f t="shared" si="3"/>
        <v>8</v>
      </c>
      <c r="Q19" s="7">
        <v>1</v>
      </c>
    </row>
    <row r="20" spans="1:17" x14ac:dyDescent="0.35">
      <c r="A20" t="s">
        <v>65</v>
      </c>
      <c r="B20">
        <v>1076</v>
      </c>
      <c r="C20">
        <v>871</v>
      </c>
      <c r="D20">
        <f t="shared" si="0"/>
        <v>-205</v>
      </c>
      <c r="E20" s="7">
        <v>-0.191</v>
      </c>
      <c r="F20">
        <v>1629</v>
      </c>
      <c r="G20">
        <v>1488</v>
      </c>
      <c r="H20">
        <f t="shared" si="1"/>
        <v>-141</v>
      </c>
      <c r="I20" s="7">
        <v>-8.6999999999999994E-2</v>
      </c>
      <c r="J20">
        <v>485</v>
      </c>
      <c r="K20">
        <v>826</v>
      </c>
      <c r="L20">
        <f t="shared" si="2"/>
        <v>341</v>
      </c>
      <c r="M20" s="7">
        <v>0.70299999999999996</v>
      </c>
      <c r="N20">
        <v>7</v>
      </c>
      <c r="O20">
        <v>10</v>
      </c>
      <c r="P20">
        <f t="shared" si="3"/>
        <v>3</v>
      </c>
      <c r="Q20" s="7">
        <v>0.42899999999999999</v>
      </c>
    </row>
    <row r="21" spans="1:17" x14ac:dyDescent="0.35">
      <c r="A21" s="17" t="s">
        <v>29</v>
      </c>
      <c r="B21" s="17">
        <f>SUM(B3:B20)</f>
        <v>7635</v>
      </c>
      <c r="C21" s="17">
        <f>SUM(C3:C20)</f>
        <v>6150</v>
      </c>
      <c r="D21" s="17">
        <f>SUM(D3:D20)</f>
        <v>-1485</v>
      </c>
      <c r="E21" s="18">
        <v>-0.19400000000000001</v>
      </c>
      <c r="F21" s="17">
        <f>SUM(F3:F20)</f>
        <v>12663</v>
      </c>
      <c r="G21" s="17">
        <f>SUM(G3:G20)</f>
        <v>11226</v>
      </c>
      <c r="H21" s="17">
        <f>SUM(H3:H20)</f>
        <v>-1437</v>
      </c>
      <c r="I21" s="18">
        <v>-0.113</v>
      </c>
      <c r="J21" s="17">
        <f>SUM(J3:J20)</f>
        <v>2524</v>
      </c>
      <c r="K21" s="17">
        <f>SUM(K3:K20)</f>
        <v>5233</v>
      </c>
      <c r="L21" s="17">
        <f>SUM(L3:L20)</f>
        <v>2709</v>
      </c>
      <c r="M21" s="18">
        <v>1.073</v>
      </c>
      <c r="N21" s="17">
        <f>SUM(N3:N20)</f>
        <v>321</v>
      </c>
      <c r="O21" s="17">
        <f>SUM(O3:O20)</f>
        <v>306</v>
      </c>
      <c r="P21" s="17">
        <f>SUM(P3:P20)</f>
        <v>-15</v>
      </c>
      <c r="Q21" s="18">
        <v>-1.9E-2</v>
      </c>
    </row>
    <row r="23" spans="1:17" x14ac:dyDescent="0.35">
      <c r="A23" s="38" t="s">
        <v>83</v>
      </c>
      <c r="B23" s="26"/>
      <c r="C23" s="40" t="s">
        <v>1</v>
      </c>
      <c r="D23" s="41"/>
      <c r="E23" s="41"/>
      <c r="F23" s="41"/>
      <c r="G23" s="27"/>
      <c r="H23" s="42" t="s">
        <v>2</v>
      </c>
      <c r="I23" s="43"/>
      <c r="J23" s="43"/>
      <c r="K23" s="43"/>
    </row>
    <row r="24" spans="1:17" ht="72.5" x14ac:dyDescent="0.35">
      <c r="A24" s="39"/>
      <c r="B24" s="28" t="s">
        <v>19</v>
      </c>
      <c r="C24" s="28" t="s">
        <v>20</v>
      </c>
      <c r="D24" s="28" t="s">
        <v>21</v>
      </c>
      <c r="E24" s="28" t="s">
        <v>22</v>
      </c>
      <c r="F24" s="28" t="s">
        <v>23</v>
      </c>
      <c r="G24" s="29" t="s">
        <v>24</v>
      </c>
      <c r="H24" s="29" t="s">
        <v>25</v>
      </c>
      <c r="I24" s="29" t="s">
        <v>26</v>
      </c>
      <c r="J24" s="29" t="s">
        <v>27</v>
      </c>
      <c r="K24" s="29" t="s">
        <v>28</v>
      </c>
    </row>
    <row r="25" spans="1:17" x14ac:dyDescent="0.35">
      <c r="A25" s="30" t="s">
        <v>53</v>
      </c>
      <c r="B25" s="31">
        <f>B3+F3+J3+N3</f>
        <v>367</v>
      </c>
      <c r="C25" s="32">
        <f>B3/B25</f>
        <v>0.3024523160762943</v>
      </c>
      <c r="D25" s="32">
        <f>F3/B25</f>
        <v>0.56675749318801094</v>
      </c>
      <c r="E25" s="32">
        <f>J3/B25</f>
        <v>0.10354223433242507</v>
      </c>
      <c r="F25" s="32">
        <f>N3/B25</f>
        <v>2.7247956403269755E-2</v>
      </c>
      <c r="G25" s="31">
        <f>C3+G3+K3+O3</f>
        <v>362</v>
      </c>
      <c r="H25" s="32">
        <f>C3/G25</f>
        <v>0.24585635359116023</v>
      </c>
      <c r="I25" s="32">
        <f>G3/G25</f>
        <v>0.54696132596685088</v>
      </c>
      <c r="J25" s="32">
        <f>K3/G25</f>
        <v>0.18232044198895028</v>
      </c>
      <c r="K25" s="32">
        <f>O3/G25</f>
        <v>2.4861878453038673E-2</v>
      </c>
    </row>
    <row r="26" spans="1:17" x14ac:dyDescent="0.35">
      <c r="A26" s="30" t="s">
        <v>79</v>
      </c>
      <c r="B26" s="31">
        <f t="shared" ref="B26:B42" si="4">B4+F4+J4+N4</f>
        <v>478</v>
      </c>
      <c r="C26" s="32">
        <f t="shared" ref="C26:C42" si="5">B4/B26</f>
        <v>0.28870292887029286</v>
      </c>
      <c r="D26" s="32">
        <f t="shared" ref="D26:D42" si="6">F4/B26</f>
        <v>0.60460251046025104</v>
      </c>
      <c r="E26" s="32">
        <f t="shared" ref="E26:E42" si="7">J4/B26</f>
        <v>0.10251046025104603</v>
      </c>
      <c r="F26" s="32">
        <f t="shared" ref="F26:F42" si="8">N4/B26</f>
        <v>4.1841004184100415E-3</v>
      </c>
      <c r="G26" s="31">
        <f t="shared" ref="G26:G42" si="9">C4+G4+K4+O4</f>
        <v>498</v>
      </c>
      <c r="H26" s="32">
        <f t="shared" ref="H26:H42" si="10">C4/G26</f>
        <v>0.22088353413654618</v>
      </c>
      <c r="I26" s="32">
        <f t="shared" ref="I26:I42" si="11">G4/G26</f>
        <v>0.53012048192771088</v>
      </c>
      <c r="J26" s="32">
        <f t="shared" ref="J26:J42" si="12">K4/G26</f>
        <v>0.24497991967871485</v>
      </c>
      <c r="K26" s="32">
        <f t="shared" ref="K26:K42" si="13">O4/G26</f>
        <v>4.0160642570281121E-3</v>
      </c>
    </row>
    <row r="27" spans="1:17" x14ac:dyDescent="0.35">
      <c r="A27" s="30" t="s">
        <v>55</v>
      </c>
      <c r="B27" s="31">
        <f t="shared" si="4"/>
        <v>2546</v>
      </c>
      <c r="C27" s="32">
        <f t="shared" si="5"/>
        <v>0.28083267871170464</v>
      </c>
      <c r="D27" s="32">
        <f t="shared" si="6"/>
        <v>0.65043205027494111</v>
      </c>
      <c r="E27" s="32">
        <f t="shared" si="7"/>
        <v>6.8735271013354277E-2</v>
      </c>
      <c r="F27" s="32">
        <f t="shared" si="8"/>
        <v>0</v>
      </c>
      <c r="G27" s="31">
        <f t="shared" si="9"/>
        <v>2540</v>
      </c>
      <c r="H27" s="32">
        <f t="shared" si="10"/>
        <v>0.22362204724409449</v>
      </c>
      <c r="I27" s="32">
        <f t="shared" si="11"/>
        <v>0.55236220472440944</v>
      </c>
      <c r="J27" s="32">
        <f t="shared" si="12"/>
        <v>0.22401574803149607</v>
      </c>
      <c r="K27" s="32">
        <f t="shared" si="13"/>
        <v>0</v>
      </c>
    </row>
    <row r="28" spans="1:17" x14ac:dyDescent="0.35">
      <c r="A28" s="30" t="s">
        <v>56</v>
      </c>
      <c r="B28" s="31">
        <f t="shared" si="4"/>
        <v>384</v>
      </c>
      <c r="C28" s="32">
        <f t="shared" si="5"/>
        <v>0.4609375</v>
      </c>
      <c r="D28" s="32">
        <f t="shared" si="6"/>
        <v>0.48177083333333331</v>
      </c>
      <c r="E28" s="32">
        <f t="shared" si="7"/>
        <v>3.6458333333333336E-2</v>
      </c>
      <c r="F28" s="32">
        <f t="shared" si="8"/>
        <v>2.0833333333333332E-2</v>
      </c>
      <c r="G28" s="31">
        <f t="shared" si="9"/>
        <v>501</v>
      </c>
      <c r="H28" s="32">
        <f t="shared" si="10"/>
        <v>0.23552894211576847</v>
      </c>
      <c r="I28" s="32">
        <f t="shared" si="11"/>
        <v>0.44311377245508982</v>
      </c>
      <c r="J28" s="32">
        <f t="shared" si="12"/>
        <v>0.29940119760479039</v>
      </c>
      <c r="K28" s="32">
        <f t="shared" si="13"/>
        <v>2.1956087824351298E-2</v>
      </c>
    </row>
    <row r="29" spans="1:17" x14ac:dyDescent="0.35">
      <c r="A29" s="30" t="s">
        <v>57</v>
      </c>
      <c r="B29" s="31">
        <f t="shared" si="4"/>
        <v>1749</v>
      </c>
      <c r="C29" s="32">
        <f t="shared" si="5"/>
        <v>0.32590051457975988</v>
      </c>
      <c r="D29" s="32">
        <f t="shared" si="6"/>
        <v>0.54659805603201828</v>
      </c>
      <c r="E29" s="32">
        <f t="shared" si="7"/>
        <v>0.11663807890222985</v>
      </c>
      <c r="F29" s="32">
        <f t="shared" si="8"/>
        <v>1.0863350485991996E-2</v>
      </c>
      <c r="G29" s="31">
        <f t="shared" si="9"/>
        <v>1732</v>
      </c>
      <c r="H29" s="32">
        <f t="shared" si="10"/>
        <v>0.27713625866050806</v>
      </c>
      <c r="I29" s="32">
        <f t="shared" si="11"/>
        <v>0.44976905311778292</v>
      </c>
      <c r="J29" s="32">
        <f t="shared" si="12"/>
        <v>0.26558891454965355</v>
      </c>
      <c r="K29" s="32">
        <f t="shared" si="13"/>
        <v>7.5057736720554272E-3</v>
      </c>
    </row>
    <row r="30" spans="1:17" x14ac:dyDescent="0.35">
      <c r="A30" s="30" t="s">
        <v>58</v>
      </c>
      <c r="B30" s="31">
        <f t="shared" si="4"/>
        <v>3663</v>
      </c>
      <c r="C30" s="32">
        <f t="shared" si="5"/>
        <v>0.38138138138138139</v>
      </c>
      <c r="D30" s="32">
        <f t="shared" si="6"/>
        <v>0.50341250341250343</v>
      </c>
      <c r="E30" s="32">
        <f t="shared" si="7"/>
        <v>8.1900081900081897E-2</v>
      </c>
      <c r="F30" s="32">
        <f t="shared" si="8"/>
        <v>3.3306033306033309E-2</v>
      </c>
      <c r="G30" s="31">
        <f t="shared" si="9"/>
        <v>3651</v>
      </c>
      <c r="H30" s="32">
        <f t="shared" si="10"/>
        <v>0.3182689674061901</v>
      </c>
      <c r="I30" s="32">
        <f t="shared" si="11"/>
        <v>0.4601479046836483</v>
      </c>
      <c r="J30" s="32">
        <f t="shared" si="12"/>
        <v>0.19857573267597919</v>
      </c>
      <c r="K30" s="32">
        <f t="shared" si="13"/>
        <v>2.3007395234182416E-2</v>
      </c>
    </row>
    <row r="31" spans="1:17" x14ac:dyDescent="0.35">
      <c r="A31" s="30" t="s">
        <v>59</v>
      </c>
      <c r="B31" s="31">
        <f t="shared" si="4"/>
        <v>207</v>
      </c>
      <c r="C31" s="32">
        <f t="shared" si="5"/>
        <v>0.2608695652173913</v>
      </c>
      <c r="D31" s="32">
        <f t="shared" si="6"/>
        <v>0.73913043478260865</v>
      </c>
      <c r="E31" s="32">
        <f t="shared" si="7"/>
        <v>0</v>
      </c>
      <c r="F31" s="32">
        <f t="shared" si="8"/>
        <v>0</v>
      </c>
      <c r="G31" s="31">
        <f t="shared" si="9"/>
        <v>208</v>
      </c>
      <c r="H31" s="32">
        <f t="shared" si="10"/>
        <v>0.13461538461538461</v>
      </c>
      <c r="I31" s="32">
        <f t="shared" si="11"/>
        <v>0.6875</v>
      </c>
      <c r="J31" s="32">
        <f t="shared" si="12"/>
        <v>0.17788461538461539</v>
      </c>
      <c r="K31" s="32">
        <f t="shared" si="13"/>
        <v>0</v>
      </c>
    </row>
    <row r="32" spans="1:17" x14ac:dyDescent="0.35">
      <c r="A32" s="33" t="s">
        <v>60</v>
      </c>
      <c r="B32" s="31">
        <f t="shared" si="4"/>
        <v>813</v>
      </c>
      <c r="C32" s="32">
        <f t="shared" si="5"/>
        <v>0.33948339483394835</v>
      </c>
      <c r="D32" s="32">
        <f t="shared" si="6"/>
        <v>0.5264452644526445</v>
      </c>
      <c r="E32" s="32">
        <f t="shared" si="7"/>
        <v>0.13407134071340712</v>
      </c>
      <c r="F32" s="32">
        <f t="shared" si="8"/>
        <v>0</v>
      </c>
      <c r="G32" s="31">
        <f t="shared" si="9"/>
        <v>837</v>
      </c>
      <c r="H32" s="32">
        <f t="shared" si="10"/>
        <v>0.25328554360812428</v>
      </c>
      <c r="I32" s="32">
        <f t="shared" si="11"/>
        <v>0.52568697729988056</v>
      </c>
      <c r="J32" s="32">
        <f t="shared" si="12"/>
        <v>0.22102747909199522</v>
      </c>
      <c r="K32" s="32">
        <f t="shared" si="13"/>
        <v>0</v>
      </c>
    </row>
    <row r="33" spans="1:11" x14ac:dyDescent="0.35">
      <c r="A33" s="33" t="s">
        <v>61</v>
      </c>
      <c r="B33" s="31">
        <f t="shared" si="4"/>
        <v>1298</v>
      </c>
      <c r="C33" s="32">
        <f t="shared" si="5"/>
        <v>0.40832049306625579</v>
      </c>
      <c r="D33" s="32">
        <f t="shared" si="6"/>
        <v>0.48767334360554698</v>
      </c>
      <c r="E33" s="32">
        <f t="shared" si="7"/>
        <v>9.2449922958397532E-2</v>
      </c>
      <c r="F33" s="32">
        <f t="shared" si="8"/>
        <v>1.1556240369799691E-2</v>
      </c>
      <c r="G33" s="31">
        <f t="shared" si="9"/>
        <v>1243</v>
      </c>
      <c r="H33" s="32">
        <f t="shared" si="10"/>
        <v>0.34432823813354785</v>
      </c>
      <c r="I33" s="32">
        <f t="shared" si="11"/>
        <v>0.46902654867256638</v>
      </c>
      <c r="J33" s="32">
        <f t="shared" si="12"/>
        <v>0.16733708769107</v>
      </c>
      <c r="K33" s="32">
        <f t="shared" si="13"/>
        <v>1.9308125502815767E-2</v>
      </c>
    </row>
    <row r="34" spans="1:11" x14ac:dyDescent="0.35">
      <c r="A34" s="33" t="s">
        <v>62</v>
      </c>
      <c r="B34" s="31">
        <f t="shared" si="4"/>
        <v>1244</v>
      </c>
      <c r="C34" s="32">
        <f t="shared" si="5"/>
        <v>0.42604501607717044</v>
      </c>
      <c r="D34" s="32">
        <f t="shared" si="6"/>
        <v>0.44292604501607719</v>
      </c>
      <c r="E34" s="32">
        <f t="shared" si="7"/>
        <v>0.11495176848874598</v>
      </c>
      <c r="F34" s="32">
        <f t="shared" si="8"/>
        <v>1.607717041800643E-2</v>
      </c>
      <c r="G34" s="31">
        <f t="shared" si="9"/>
        <v>1202</v>
      </c>
      <c r="H34" s="32">
        <f t="shared" si="10"/>
        <v>0.37271214642262895</v>
      </c>
      <c r="I34" s="32">
        <f t="shared" si="11"/>
        <v>0.40349417637271212</v>
      </c>
      <c r="J34" s="32">
        <f t="shared" si="12"/>
        <v>0.21048252911813645</v>
      </c>
      <c r="K34" s="32">
        <f t="shared" si="13"/>
        <v>1.3311148086522463E-2</v>
      </c>
    </row>
    <row r="35" spans="1:11" x14ac:dyDescent="0.35">
      <c r="A35" s="33" t="s">
        <v>63</v>
      </c>
      <c r="B35" s="31">
        <f t="shared" si="4"/>
        <v>1748</v>
      </c>
      <c r="C35" s="32">
        <f t="shared" si="5"/>
        <v>0.2791762013729977</v>
      </c>
      <c r="D35" s="32">
        <f t="shared" si="6"/>
        <v>0.56521739130434778</v>
      </c>
      <c r="E35" s="32">
        <f t="shared" si="7"/>
        <v>0.15045766590389015</v>
      </c>
      <c r="F35" s="32">
        <f t="shared" si="8"/>
        <v>5.148741418764302E-3</v>
      </c>
      <c r="G35" s="31">
        <f t="shared" si="9"/>
        <v>1671</v>
      </c>
      <c r="H35" s="32">
        <f t="shared" si="10"/>
        <v>0.23937761819269898</v>
      </c>
      <c r="I35" s="32">
        <f t="shared" si="11"/>
        <v>0.50448833034111307</v>
      </c>
      <c r="J35" s="32">
        <f t="shared" si="12"/>
        <v>0.25074805505685216</v>
      </c>
      <c r="K35" s="32">
        <f t="shared" si="13"/>
        <v>5.3859964093357273E-3</v>
      </c>
    </row>
    <row r="36" spans="1:11" x14ac:dyDescent="0.35">
      <c r="A36" s="33" t="s">
        <v>81</v>
      </c>
      <c r="B36" s="31">
        <f t="shared" si="4"/>
        <v>1308</v>
      </c>
      <c r="C36" s="32">
        <f t="shared" si="5"/>
        <v>0.34938837920489296</v>
      </c>
      <c r="D36" s="32">
        <f t="shared" si="6"/>
        <v>0.53516819571865448</v>
      </c>
      <c r="E36" s="32">
        <f t="shared" si="7"/>
        <v>9.2507645259938834E-2</v>
      </c>
      <c r="F36" s="32">
        <f t="shared" si="8"/>
        <v>2.2935779816513763E-2</v>
      </c>
      <c r="G36" s="31">
        <f t="shared" si="9"/>
        <v>1250</v>
      </c>
      <c r="H36" s="32">
        <f t="shared" si="10"/>
        <v>0.3</v>
      </c>
      <c r="I36" s="32">
        <f t="shared" si="11"/>
        <v>0.52400000000000002</v>
      </c>
      <c r="J36" s="32">
        <f t="shared" si="12"/>
        <v>0.15040000000000001</v>
      </c>
      <c r="K36" s="32">
        <f t="shared" si="13"/>
        <v>2.5600000000000001E-2</v>
      </c>
    </row>
    <row r="37" spans="1:11" x14ac:dyDescent="0.35">
      <c r="A37" s="33" t="s">
        <v>64</v>
      </c>
      <c r="B37" s="31">
        <f t="shared" si="4"/>
        <v>213</v>
      </c>
      <c r="C37" s="32">
        <f t="shared" si="5"/>
        <v>0.51643192488262912</v>
      </c>
      <c r="D37" s="32">
        <f t="shared" si="6"/>
        <v>0.48356807511737088</v>
      </c>
      <c r="E37" s="32">
        <f t="shared" si="7"/>
        <v>0</v>
      </c>
      <c r="F37" s="32">
        <f t="shared" si="8"/>
        <v>0</v>
      </c>
      <c r="G37" s="31">
        <f t="shared" si="9"/>
        <v>210</v>
      </c>
      <c r="H37" s="32">
        <f t="shared" si="10"/>
        <v>0.38095238095238093</v>
      </c>
      <c r="I37" s="32">
        <f t="shared" si="11"/>
        <v>0.46666666666666667</v>
      </c>
      <c r="J37" s="32">
        <f t="shared" si="12"/>
        <v>0.14285714285714285</v>
      </c>
      <c r="K37" s="32">
        <f t="shared" si="13"/>
        <v>9.5238095238095247E-3</v>
      </c>
    </row>
    <row r="38" spans="1:11" x14ac:dyDescent="0.35">
      <c r="A38" s="33" t="s">
        <v>67</v>
      </c>
      <c r="B38" s="31">
        <f t="shared" si="4"/>
        <v>538</v>
      </c>
      <c r="C38" s="32">
        <f t="shared" si="5"/>
        <v>0.29182156133828996</v>
      </c>
      <c r="D38" s="32">
        <f t="shared" si="6"/>
        <v>0.60223048327137552</v>
      </c>
      <c r="E38" s="32">
        <f t="shared" si="7"/>
        <v>9.1078066914498143E-2</v>
      </c>
      <c r="F38" s="32">
        <f t="shared" si="8"/>
        <v>1.4869888475836431E-2</v>
      </c>
      <c r="G38" s="31">
        <f t="shared" si="9"/>
        <v>503</v>
      </c>
      <c r="H38" s="32">
        <f t="shared" si="10"/>
        <v>0.23856858846918488</v>
      </c>
      <c r="I38" s="32">
        <f t="shared" si="11"/>
        <v>0.55268389662027828</v>
      </c>
      <c r="J38" s="32">
        <f t="shared" si="12"/>
        <v>0.18886679920477137</v>
      </c>
      <c r="K38" s="32">
        <f t="shared" si="13"/>
        <v>1.9880715705765408E-2</v>
      </c>
    </row>
    <row r="39" spans="1:11" x14ac:dyDescent="0.35">
      <c r="A39" s="33" t="s">
        <v>80</v>
      </c>
      <c r="B39" s="31">
        <f t="shared" si="4"/>
        <v>1798</v>
      </c>
      <c r="C39" s="32">
        <f t="shared" si="5"/>
        <v>0.23025583982202447</v>
      </c>
      <c r="D39" s="32">
        <f t="shared" si="6"/>
        <v>0.65350389321468294</v>
      </c>
      <c r="E39" s="32">
        <f t="shared" si="7"/>
        <v>8.1201334816462731E-2</v>
      </c>
      <c r="F39" s="32">
        <f t="shared" si="8"/>
        <v>3.5038932146829814E-2</v>
      </c>
      <c r="G39" s="31">
        <f t="shared" si="9"/>
        <v>1823</v>
      </c>
      <c r="H39" s="32">
        <f t="shared" si="10"/>
        <v>0.16182117388919365</v>
      </c>
      <c r="I39" s="32">
        <f t="shared" si="11"/>
        <v>0.50959956116291827</v>
      </c>
      <c r="J39" s="32">
        <f t="shared" si="12"/>
        <v>0.29127811300054857</v>
      </c>
      <c r="K39" s="32">
        <f t="shared" si="13"/>
        <v>3.7301151947339552E-2</v>
      </c>
    </row>
    <row r="40" spans="1:11" x14ac:dyDescent="0.35">
      <c r="A40" s="33" t="s">
        <v>79</v>
      </c>
      <c r="B40" s="31">
        <f t="shared" si="4"/>
        <v>718</v>
      </c>
      <c r="C40" s="32">
        <f t="shared" si="5"/>
        <v>0.2966573816155989</v>
      </c>
      <c r="D40" s="32">
        <f t="shared" si="6"/>
        <v>0.52506963788300831</v>
      </c>
      <c r="E40" s="32">
        <f t="shared" si="7"/>
        <v>0.17827298050139276</v>
      </c>
      <c r="F40" s="32">
        <f t="shared" si="8"/>
        <v>0</v>
      </c>
      <c r="G40" s="31">
        <f t="shared" si="9"/>
        <v>716</v>
      </c>
      <c r="H40" s="32">
        <f t="shared" si="10"/>
        <v>0.24581005586592178</v>
      </c>
      <c r="I40" s="32">
        <f t="shared" si="11"/>
        <v>0.52513966480446927</v>
      </c>
      <c r="J40" s="32">
        <f t="shared" si="12"/>
        <v>0.22905027932960895</v>
      </c>
      <c r="K40" s="32">
        <f t="shared" si="13"/>
        <v>0</v>
      </c>
    </row>
    <row r="41" spans="1:11" x14ac:dyDescent="0.35">
      <c r="A41" s="33" t="s">
        <v>66</v>
      </c>
      <c r="B41" s="31">
        <f t="shared" si="4"/>
        <v>874</v>
      </c>
      <c r="C41" s="32">
        <f t="shared" si="5"/>
        <v>0.25400457665903892</v>
      </c>
      <c r="D41" s="32">
        <f t="shared" si="6"/>
        <v>0.53089244851258577</v>
      </c>
      <c r="E41" s="32">
        <f t="shared" si="7"/>
        <v>0.20594965675057209</v>
      </c>
      <c r="F41" s="32">
        <f t="shared" si="8"/>
        <v>9.1533180778032037E-3</v>
      </c>
      <c r="G41" s="31">
        <f t="shared" si="9"/>
        <v>773</v>
      </c>
      <c r="H41" s="32">
        <f t="shared" si="10"/>
        <v>0.24579560155239327</v>
      </c>
      <c r="I41" s="32">
        <f t="shared" si="11"/>
        <v>0.46830530401034931</v>
      </c>
      <c r="J41" s="32">
        <f t="shared" si="12"/>
        <v>0.2652005174644243</v>
      </c>
      <c r="K41" s="32">
        <f t="shared" si="13"/>
        <v>2.0698576972833119E-2</v>
      </c>
    </row>
    <row r="42" spans="1:11" x14ac:dyDescent="0.35">
      <c r="A42" s="33" t="s">
        <v>65</v>
      </c>
      <c r="B42" s="31">
        <f t="shared" si="4"/>
        <v>3197</v>
      </c>
      <c r="C42" s="32">
        <f t="shared" si="5"/>
        <v>0.33656553018454799</v>
      </c>
      <c r="D42" s="32">
        <f t="shared" si="6"/>
        <v>0.50954019393181105</v>
      </c>
      <c r="E42" s="32">
        <f t="shared" si="7"/>
        <v>0.15170472317797937</v>
      </c>
      <c r="F42" s="32">
        <f t="shared" si="8"/>
        <v>2.1895527056615578E-3</v>
      </c>
      <c r="G42" s="31">
        <f t="shared" si="9"/>
        <v>3195</v>
      </c>
      <c r="H42" s="32">
        <f t="shared" si="10"/>
        <v>0.27261345852895147</v>
      </c>
      <c r="I42" s="32">
        <f t="shared" si="11"/>
        <v>0.46572769953051646</v>
      </c>
      <c r="J42" s="32">
        <f t="shared" si="12"/>
        <v>0.25852895148669797</v>
      </c>
      <c r="K42" s="32">
        <f t="shared" si="13"/>
        <v>3.1298904538341159E-3</v>
      </c>
    </row>
    <row r="43" spans="1:11" x14ac:dyDescent="0.35">
      <c r="A43" s="17" t="s">
        <v>29</v>
      </c>
      <c r="B43" s="34">
        <f>B21+F21+J21+N21</f>
        <v>23143</v>
      </c>
      <c r="C43" s="18">
        <f>B21/B43</f>
        <v>0.32990537095450029</v>
      </c>
      <c r="D43" s="18">
        <f>F21/B43</f>
        <v>0.54716328911549927</v>
      </c>
      <c r="E43" s="18">
        <f>J21/B43</f>
        <v>0.10906105517867173</v>
      </c>
      <c r="F43" s="18">
        <f>N21/B43</f>
        <v>1.3870284751328696E-2</v>
      </c>
      <c r="G43" s="34">
        <f>C21+G21+K21+O21</f>
        <v>22915</v>
      </c>
      <c r="H43" s="18">
        <f>C21/G43</f>
        <v>0.26838315513855554</v>
      </c>
      <c r="I43" s="18">
        <f>G21/G43</f>
        <v>0.4898974470870609</v>
      </c>
      <c r="J43" s="18">
        <f>K21/G43</f>
        <v>0.22836569932358716</v>
      </c>
      <c r="K43" s="18">
        <f>O21/G43</f>
        <v>1.3353698450796422E-2</v>
      </c>
    </row>
  </sheetData>
  <mergeCells count="3">
    <mergeCell ref="A23:A24"/>
    <mergeCell ref="C23:F23"/>
    <mergeCell ref="H23:K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277C8-C297-4388-9BD5-6842A71FF1B2}">
  <dimension ref="A3:AB8"/>
  <sheetViews>
    <sheetView workbookViewId="0">
      <selection activeCell="C11" sqref="C11"/>
    </sheetView>
  </sheetViews>
  <sheetFormatPr baseColWidth="10" defaultRowHeight="14.5" x14ac:dyDescent="0.35"/>
  <sheetData>
    <row r="3" spans="1:28" x14ac:dyDescent="0.35">
      <c r="R3" s="35"/>
      <c r="S3" s="1"/>
      <c r="T3" s="36"/>
      <c r="U3" s="36"/>
      <c r="V3" s="36"/>
      <c r="W3" s="36"/>
      <c r="X3" s="2"/>
      <c r="Y3" s="37"/>
      <c r="Z3" s="37"/>
      <c r="AA3" s="37"/>
      <c r="AB3" s="37"/>
    </row>
    <row r="4" spans="1:28" ht="43.5" x14ac:dyDescent="0.35">
      <c r="A4" s="3" t="s">
        <v>0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35"/>
      <c r="S4" s="5"/>
      <c r="T4" s="5"/>
      <c r="U4" s="5"/>
      <c r="V4" s="5"/>
      <c r="W4" s="5"/>
      <c r="X4" s="6"/>
      <c r="Y4" s="6"/>
      <c r="Z4" s="6"/>
      <c r="AA4" s="6"/>
      <c r="AB4" s="6"/>
    </row>
    <row r="5" spans="1:28" x14ac:dyDescent="0.35">
      <c r="A5" t="s">
        <v>29</v>
      </c>
      <c r="B5">
        <v>7635</v>
      </c>
      <c r="C5">
        <v>6150</v>
      </c>
      <c r="D5">
        <v>-1119</v>
      </c>
      <c r="E5" s="7">
        <v>-0.19400000000000001</v>
      </c>
      <c r="F5">
        <v>12663</v>
      </c>
      <c r="G5">
        <v>11226</v>
      </c>
      <c r="H5">
        <v>-1368</v>
      </c>
      <c r="I5" s="7">
        <v>-0.113</v>
      </c>
      <c r="J5">
        <v>2524</v>
      </c>
      <c r="K5">
        <v>5233</v>
      </c>
      <c r="L5">
        <v>2049</v>
      </c>
      <c r="M5" s="7">
        <v>1.073</v>
      </c>
      <c r="N5">
        <v>312</v>
      </c>
      <c r="O5">
        <v>306</v>
      </c>
      <c r="P5">
        <v>21</v>
      </c>
      <c r="Q5" s="7">
        <v>-1.9E-2</v>
      </c>
      <c r="R5" s="8"/>
      <c r="S5" s="1"/>
      <c r="T5" s="9"/>
      <c r="U5" s="9"/>
      <c r="V5" s="9"/>
      <c r="W5" s="9"/>
      <c r="X5" s="2"/>
      <c r="Y5" s="10"/>
      <c r="Z5" s="10"/>
      <c r="AA5" s="10"/>
      <c r="AB5" s="10"/>
    </row>
    <row r="6" spans="1:28" x14ac:dyDescent="0.35">
      <c r="A6" t="s">
        <v>30</v>
      </c>
      <c r="B6">
        <v>2874</v>
      </c>
      <c r="C6">
        <v>2359</v>
      </c>
      <c r="D6">
        <v>-934</v>
      </c>
      <c r="E6" s="7">
        <v>-0.17899999999999999</v>
      </c>
      <c r="F6">
        <v>5967</v>
      </c>
      <c r="G6">
        <v>5473</v>
      </c>
      <c r="H6">
        <v>-797</v>
      </c>
      <c r="I6" s="7">
        <v>-8.3000000000000004E-2</v>
      </c>
      <c r="J6">
        <v>1723</v>
      </c>
      <c r="K6">
        <v>2545</v>
      </c>
      <c r="L6">
        <v>1488</v>
      </c>
      <c r="M6" s="7">
        <v>0.47699999999999998</v>
      </c>
      <c r="N6">
        <v>181</v>
      </c>
      <c r="O6">
        <v>176</v>
      </c>
      <c r="P6">
        <v>-52</v>
      </c>
      <c r="Q6" s="7">
        <v>-2.8000000000000001E-2</v>
      </c>
      <c r="R6" s="8"/>
      <c r="S6" s="1"/>
      <c r="T6" s="9"/>
      <c r="U6" s="9"/>
      <c r="V6" s="9"/>
      <c r="W6" s="9"/>
      <c r="X6" s="2"/>
      <c r="Y6" s="10"/>
      <c r="Z6" s="10"/>
      <c r="AA6" s="10"/>
      <c r="AB6" s="10"/>
    </row>
    <row r="7" spans="1:28" ht="15" thickBot="1" x14ac:dyDescent="0.4">
      <c r="A7" t="s">
        <v>31</v>
      </c>
      <c r="B7">
        <v>4983</v>
      </c>
      <c r="C7">
        <v>4076</v>
      </c>
      <c r="D7">
        <v>-1143</v>
      </c>
      <c r="E7" s="7">
        <v>-0.182</v>
      </c>
      <c r="F7">
        <v>7230</v>
      </c>
      <c r="G7">
        <v>6979</v>
      </c>
      <c r="H7">
        <v>-416</v>
      </c>
      <c r="I7" s="7">
        <v>-3.5000000000000003E-2</v>
      </c>
      <c r="J7">
        <v>1279</v>
      </c>
      <c r="K7">
        <v>2069</v>
      </c>
      <c r="L7">
        <v>1521</v>
      </c>
      <c r="M7" s="7">
        <v>0.61799999999999999</v>
      </c>
      <c r="N7">
        <v>398</v>
      </c>
      <c r="O7">
        <v>385</v>
      </c>
      <c r="P7">
        <v>-31</v>
      </c>
      <c r="Q7" s="7">
        <v>-3.3000000000000002E-2</v>
      </c>
      <c r="R7" s="8"/>
      <c r="S7" s="1"/>
      <c r="T7" s="9"/>
      <c r="U7" s="9"/>
      <c r="V7" s="9"/>
      <c r="W7" s="9"/>
      <c r="X7" s="2"/>
      <c r="Y7" s="10"/>
      <c r="Z7" s="10"/>
      <c r="AA7" s="10"/>
      <c r="AB7" s="10"/>
    </row>
    <row r="8" spans="1:28" ht="15" thickBot="1" x14ac:dyDescent="0.4">
      <c r="A8" s="21" t="s">
        <v>32</v>
      </c>
      <c r="B8" s="22">
        <f>SUM(B5:B7)</f>
        <v>15492</v>
      </c>
      <c r="C8" s="22">
        <f>SUM(C5:C7)</f>
        <v>12585</v>
      </c>
      <c r="D8" s="22">
        <f>SUM(D5:D7)</f>
        <v>-3196</v>
      </c>
      <c r="E8" s="23">
        <v>-0.188</v>
      </c>
      <c r="F8" s="22">
        <f>SUM(F5:F7)</f>
        <v>25860</v>
      </c>
      <c r="G8" s="22">
        <f>SUM(G5:G7)</f>
        <v>23678</v>
      </c>
      <c r="H8" s="22">
        <f>SUM(H5:H7)</f>
        <v>-2581</v>
      </c>
      <c r="I8" s="23">
        <v>-8.4000000000000005E-2</v>
      </c>
      <c r="J8" s="22">
        <f>SUM(J5:J7)</f>
        <v>5526</v>
      </c>
      <c r="K8" s="22">
        <f>SUM(K5:K7)</f>
        <v>9847</v>
      </c>
      <c r="L8" s="22">
        <f>SUM(L5:L7)</f>
        <v>5058</v>
      </c>
      <c r="M8" s="23">
        <v>0.78200000000000003</v>
      </c>
      <c r="N8" s="22">
        <f>SUM(N5:N7)</f>
        <v>891</v>
      </c>
      <c r="O8" s="22">
        <f>SUM(O5:O7)</f>
        <v>867</v>
      </c>
      <c r="P8" s="22">
        <f>SUM(P5:P7)</f>
        <v>-62</v>
      </c>
      <c r="Q8" s="24">
        <v>-2.7E-2</v>
      </c>
      <c r="R8" s="20"/>
      <c r="S8" s="13"/>
      <c r="T8" s="14"/>
      <c r="U8" s="14"/>
      <c r="V8" s="14"/>
      <c r="W8" s="14"/>
      <c r="X8" s="15"/>
      <c r="Y8" s="16"/>
      <c r="Z8" s="16"/>
      <c r="AA8" s="16"/>
      <c r="AB8" s="16"/>
    </row>
  </sheetData>
  <mergeCells count="3">
    <mergeCell ref="R3:R4"/>
    <mergeCell ref="T3:W3"/>
    <mergeCell ref="Y3:A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Viken - total</vt:lpstr>
      <vt:lpstr>Østfold</vt:lpstr>
      <vt:lpstr>Buskerud</vt:lpstr>
      <vt:lpstr>Akershus</vt:lpstr>
      <vt:lpstr>Viken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Lavik</dc:creator>
  <cp:lastModifiedBy>Abelone Lyng</cp:lastModifiedBy>
  <dcterms:created xsi:type="dcterms:W3CDTF">2023-06-08T13:27:49Z</dcterms:created>
  <dcterms:modified xsi:type="dcterms:W3CDTF">2023-06-16T10:30:23Z</dcterms:modified>
</cp:coreProperties>
</file>